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ice 17th Haddock 6th\"/>
    </mc:Choice>
  </mc:AlternateContent>
  <xr:revisionPtr revIDLastSave="0" documentId="13_ncr:1_{17A9A36F-6829-48D6-8657-9418F8BDE5DF}" xr6:coauthVersionLast="47" xr6:coauthVersionMax="47" xr10:uidLastSave="{00000000-0000-0000-0000-000000000000}"/>
  <bookViews>
    <workbookView xWindow="-120" yWindow="-120" windowWidth="29040" windowHeight="15840" xr2:uid="{959F8BF8-5464-47C1-BCD1-4A1E4DCA1F18}"/>
  </bookViews>
  <sheets>
    <sheet name="P7.4B" sheetId="1" r:id="rId1"/>
    <sheet name="P7.6B" sheetId="2" r:id="rId2"/>
    <sheet name="P7.6B cont" sheetId="3" r:id="rId3"/>
    <sheet name="P8.2B" sheetId="4" r:id="rId4"/>
    <sheet name="P8.4B" sheetId="5" r:id="rId5"/>
    <sheet name="P9.1B" sheetId="6" r:id="rId6"/>
    <sheet name="P9.1B cont" sheetId="7" r:id="rId7"/>
    <sheet name="P9.4B" sheetId="8" r:id="rId8"/>
    <sheet name="P9.4B cont" sheetId="9" r:id="rId9"/>
    <sheet name="P9.5B" sheetId="10" r:id="rId10"/>
    <sheet name="P9.5B cont" sheetId="11" r:id="rId11"/>
    <sheet name="P9.6B" sheetId="12" r:id="rId12"/>
    <sheet name="P9.6B cont" sheetId="13" r:id="rId13"/>
    <sheet name="P10.1B" sheetId="14" r:id="rId14"/>
    <sheet name="P10.1B cont" sheetId="15" r:id="rId15"/>
    <sheet name="P10.1B cont (2)" sheetId="16" r:id="rId16"/>
    <sheet name="P11.1B" sheetId="18" r:id="rId17"/>
    <sheet name="P11.1B cont" sheetId="19" r:id="rId18"/>
    <sheet name="P11.6B" sheetId="20" r:id="rId19"/>
    <sheet name="P11.6B cont" sheetId="21" r:id="rId20"/>
    <sheet name="P11.6B cont (2)" sheetId="22" r:id="rId21"/>
    <sheet name="P12.1B" sheetId="23" r:id="rId22"/>
    <sheet name="P12.1B cont" sheetId="24" r:id="rId23"/>
    <sheet name="P12.6B" sheetId="25" r:id="rId24"/>
    <sheet name="P12.6B cont" sheetId="26" r:id="rId25"/>
    <sheet name="P13.1B" sheetId="27" r:id="rId26"/>
    <sheet name="P13.1B cont" sheetId="28" r:id="rId27"/>
    <sheet name="P13.1B cont (2)" sheetId="29" r:id="rId28"/>
    <sheet name="P13.1B cont (3)" sheetId="30" r:id="rId29"/>
    <sheet name="P13.1B cont (4)" sheetId="31" r:id="rId30"/>
    <sheet name="P13.3B" sheetId="32" r:id="rId31"/>
    <sheet name="P13.3B cont" sheetId="33" r:id="rId32"/>
    <sheet name="P13.3B cont (2)" sheetId="34" r:id="rId33"/>
  </sheets>
  <externalReferences>
    <externalReference r:id="rId34"/>
    <externalReference r:id="rId35"/>
    <externalReference r:id="rId36"/>
    <externalReference r:id="rId3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0" i="33" l="1"/>
  <c r="H28" i="33"/>
  <c r="H26" i="33"/>
  <c r="I29" i="33" s="1"/>
  <c r="I23" i="33"/>
  <c r="I30" i="33" s="1"/>
  <c r="H8" i="33"/>
  <c r="I10" i="33" s="1"/>
  <c r="I11" i="33" s="1"/>
  <c r="I42" i="33" s="1"/>
  <c r="I37" i="32"/>
  <c r="I31" i="32"/>
  <c r="H17" i="32"/>
  <c r="H18" i="32" s="1"/>
  <c r="I21" i="32" s="1"/>
  <c r="G15" i="32"/>
  <c r="I10" i="32"/>
  <c r="A3" i="31"/>
  <c r="A3" i="30"/>
  <c r="I11" i="29"/>
  <c r="I12" i="29" s="1"/>
  <c r="A3" i="29"/>
  <c r="A3" i="28"/>
  <c r="C41" i="26"/>
  <c r="B41" i="26"/>
  <c r="D40" i="26"/>
  <c r="D39" i="26"/>
  <c r="D38" i="26"/>
  <c r="D37" i="26"/>
  <c r="D36" i="26"/>
  <c r="D35" i="26"/>
  <c r="D34" i="26"/>
  <c r="E31" i="26"/>
  <c r="E29" i="26"/>
  <c r="E27" i="26"/>
  <c r="E26" i="26"/>
  <c r="E41" i="26" s="1"/>
  <c r="D26" i="26"/>
  <c r="D41" i="26" s="1"/>
  <c r="F25" i="26"/>
  <c r="G24" i="26"/>
  <c r="G23" i="26"/>
  <c r="G22" i="26"/>
  <c r="G21" i="26"/>
  <c r="G20" i="26"/>
  <c r="G19" i="26"/>
  <c r="G18" i="26"/>
  <c r="G17" i="26"/>
  <c r="G16" i="26"/>
  <c r="F15" i="26"/>
  <c r="G14" i="26"/>
  <c r="G41" i="26" s="1"/>
  <c r="F13" i="26"/>
  <c r="F12" i="26"/>
  <c r="F11" i="26"/>
  <c r="F10" i="26"/>
  <c r="F41" i="26" s="1"/>
  <c r="F43" i="26" s="1"/>
  <c r="F9" i="26"/>
  <c r="F8" i="26"/>
  <c r="D42" i="25"/>
  <c r="C42" i="25"/>
  <c r="G17" i="24"/>
  <c r="F16" i="24"/>
  <c r="F12" i="24"/>
  <c r="G13" i="24" s="1"/>
  <c r="G9" i="24"/>
  <c r="F8" i="24"/>
  <c r="A7" i="24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G40" i="23"/>
  <c r="F39" i="23"/>
  <c r="F32" i="23"/>
  <c r="G29" i="23"/>
  <c r="F24" i="23"/>
  <c r="G25" i="23" s="1"/>
  <c r="F20" i="23"/>
  <c r="G21" i="23" s="1"/>
  <c r="C19" i="23"/>
  <c r="C23" i="23" s="1"/>
  <c r="C27" i="23" s="1"/>
  <c r="C31" i="23" s="1"/>
  <c r="F16" i="23"/>
  <c r="G17" i="23" s="1"/>
  <c r="C15" i="23"/>
  <c r="G13" i="23"/>
  <c r="G9" i="23"/>
  <c r="I43" i="33" l="1"/>
  <c r="I22" i="32"/>
  <c r="I32" i="32" s="1"/>
  <c r="I38" i="32" s="1"/>
  <c r="D42" i="26"/>
  <c r="G42" i="26" s="1"/>
  <c r="G43" i="26" s="1"/>
  <c r="E43" i="26"/>
  <c r="D43" i="26" l="1"/>
  <c r="Q15" i="20" l="1"/>
  <c r="Q17" i="20" s="1"/>
  <c r="Q8" i="20"/>
  <c r="R9" i="18"/>
  <c r="R8" i="18"/>
  <c r="R7" i="18"/>
  <c r="R6" i="18"/>
  <c r="R10" i="18" s="1"/>
  <c r="W5" i="16"/>
  <c r="W6" i="16" s="1"/>
  <c r="W8" i="16" s="1"/>
  <c r="J5" i="14"/>
  <c r="H5" i="14"/>
  <c r="L5" i="14" s="1"/>
  <c r="H11" i="14" s="1"/>
  <c r="H13" i="14" l="1"/>
  <c r="H18" i="14" s="1"/>
  <c r="H14" i="14"/>
  <c r="N17" i="13" l="1"/>
  <c r="O18" i="13" s="1"/>
  <c r="N13" i="13"/>
  <c r="O14" i="13" s="1"/>
  <c r="N8" i="13"/>
  <c r="O9" i="13" s="1"/>
  <c r="H22" i="12"/>
  <c r="H23" i="12" s="1"/>
  <c r="H26" i="12" s="1"/>
  <c r="H17" i="12"/>
  <c r="H15" i="12"/>
  <c r="H10" i="12"/>
  <c r="G13" i="11"/>
  <c r="H14" i="11" s="1"/>
  <c r="G8" i="11"/>
  <c r="H9" i="11" s="1"/>
  <c r="I11" i="10"/>
  <c r="I15" i="10" s="1"/>
  <c r="J17" i="9"/>
  <c r="K18" i="9" s="1"/>
  <c r="J13" i="9"/>
  <c r="K14" i="9" s="1"/>
  <c r="K9" i="9"/>
  <c r="K8" i="9"/>
  <c r="J7" i="9"/>
  <c r="E25" i="8"/>
  <c r="E21" i="8"/>
  <c r="E22" i="8" s="1"/>
  <c r="E26" i="8" s="1"/>
  <c r="E15" i="8"/>
  <c r="E10" i="8"/>
  <c r="E16" i="8" s="1"/>
  <c r="G14" i="7"/>
  <c r="G13" i="7"/>
  <c r="G12" i="7"/>
  <c r="F11" i="7"/>
  <c r="H11" i="7" s="1"/>
  <c r="H12" i="7" s="1"/>
  <c r="H13" i="7" s="1"/>
  <c r="G10" i="7"/>
  <c r="F9" i="7"/>
  <c r="H9" i="7" s="1"/>
  <c r="H10" i="7" s="1"/>
  <c r="H29" i="6"/>
  <c r="G17" i="6"/>
  <c r="H13" i="6"/>
  <c r="G9" i="6"/>
  <c r="I14" i="7" l="1"/>
  <c r="H72" i="5" l="1"/>
  <c r="H66" i="5"/>
  <c r="H62" i="5"/>
  <c r="H55" i="5"/>
  <c r="H35" i="5"/>
  <c r="H30" i="5"/>
  <c r="H49" i="5" s="1"/>
  <c r="G23" i="5"/>
  <c r="H19" i="5"/>
  <c r="G48" i="5" s="1"/>
  <c r="H50" i="5" s="1"/>
  <c r="H13" i="5"/>
  <c r="H9" i="5"/>
  <c r="B60" i="4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25" i="4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24" i="4"/>
  <c r="H25" i="5" l="1"/>
  <c r="H24" i="5"/>
  <c r="F72" i="3" l="1"/>
  <c r="F71" i="3"/>
  <c r="F70" i="3"/>
  <c r="H70" i="3" s="1"/>
  <c r="H71" i="3" s="1"/>
  <c r="H72" i="3" s="1"/>
  <c r="G62" i="3"/>
  <c r="G61" i="3"/>
  <c r="G60" i="3"/>
  <c r="G59" i="3"/>
  <c r="G58" i="3"/>
  <c r="G57" i="3"/>
  <c r="G56" i="3"/>
  <c r="G55" i="3"/>
  <c r="I55" i="3" s="1"/>
  <c r="I56" i="3" s="1"/>
  <c r="I57" i="3" s="1"/>
  <c r="I58" i="3" s="1"/>
  <c r="I59" i="3" s="1"/>
  <c r="I60" i="3" s="1"/>
  <c r="I61" i="3" s="1"/>
  <c r="I62" i="3" s="1"/>
  <c r="G43" i="3"/>
  <c r="G42" i="3"/>
  <c r="G41" i="3"/>
  <c r="G40" i="3"/>
  <c r="G39" i="3"/>
  <c r="G38" i="3"/>
  <c r="I38" i="3" s="1"/>
  <c r="I39" i="3" s="1"/>
  <c r="I40" i="3" s="1"/>
  <c r="I41" i="3" s="1"/>
  <c r="I42" i="3" s="1"/>
  <c r="I43" i="3" s="1"/>
  <c r="F30" i="3"/>
  <c r="H30" i="3" s="1"/>
  <c r="G29" i="3"/>
  <c r="G28" i="3"/>
  <c r="F27" i="3"/>
  <c r="H26" i="3"/>
  <c r="H27" i="3" s="1"/>
  <c r="H28" i="3" s="1"/>
  <c r="F26" i="3"/>
  <c r="G25" i="3"/>
  <c r="F24" i="3"/>
  <c r="H24" i="3" s="1"/>
  <c r="F16" i="3"/>
  <c r="F15" i="3"/>
  <c r="F14" i="3"/>
  <c r="F13" i="3"/>
  <c r="F12" i="3"/>
  <c r="F11" i="3"/>
  <c r="F10" i="3"/>
  <c r="H10" i="3" s="1"/>
  <c r="H11" i="3" s="1"/>
  <c r="H12" i="3" s="1"/>
  <c r="H13" i="3" s="1"/>
  <c r="H14" i="3" s="1"/>
  <c r="H15" i="3" s="1"/>
  <c r="H16" i="3" s="1"/>
  <c r="H64" i="2"/>
  <c r="G62" i="2" s="1"/>
  <c r="H59" i="2"/>
  <c r="G57" i="2" s="1"/>
  <c r="G56" i="2"/>
  <c r="H53" i="2"/>
  <c r="G51" i="2"/>
  <c r="B40" i="2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G34" i="2"/>
  <c r="H35" i="2" s="1"/>
  <c r="G47" i="2" s="1"/>
  <c r="H48" i="2" s="1"/>
  <c r="H30" i="2"/>
  <c r="G28" i="2"/>
  <c r="H43" i="2" s="1"/>
  <c r="H21" i="2"/>
  <c r="G18" i="2" s="1"/>
  <c r="G19" i="2" s="1"/>
  <c r="H15" i="2"/>
  <c r="G13" i="2"/>
  <c r="H9" i="2"/>
  <c r="G24" i="2" s="1"/>
  <c r="H25" i="2" s="1"/>
  <c r="G8" i="2"/>
  <c r="H98" i="1"/>
  <c r="G92" i="1"/>
  <c r="H79" i="1"/>
  <c r="H74" i="1"/>
  <c r="H69" i="1"/>
  <c r="H64" i="1"/>
  <c r="H59" i="1"/>
  <c r="G52" i="1"/>
  <c r="H39" i="1"/>
  <c r="G32" i="1"/>
  <c r="H28" i="1"/>
  <c r="H24" i="1"/>
  <c r="H20" i="1"/>
  <c r="H15" i="1"/>
  <c r="H9" i="1"/>
  <c r="G41" i="2" l="1"/>
  <c r="G42" i="2" s="1"/>
  <c r="H94" i="1"/>
  <c r="G33" i="1"/>
  <c r="H34" i="1" s="1"/>
  <c r="G53" i="1"/>
  <c r="H54" i="1" s="1"/>
  <c r="G93" i="1"/>
</calcChain>
</file>

<file path=xl/sharedStrings.xml><?xml version="1.0" encoding="utf-8"?>
<sst xmlns="http://schemas.openxmlformats.org/spreadsheetml/2006/main" count="1077" uniqueCount="576">
  <si>
    <t>PROBLEM 7.4B</t>
  </si>
  <si>
    <t>GENERAL JOURNAL</t>
  </si>
  <si>
    <r>
      <rPr>
        <sz val="11"/>
        <rFont val="Times New Roman"/>
        <charset val="134"/>
      </rPr>
      <t xml:space="preserve">PAGE        </t>
    </r>
    <r>
      <rPr>
        <b/>
        <sz val="11"/>
        <rFont val="Times New Roman"/>
        <charset val="134"/>
      </rPr>
      <t>12</t>
    </r>
  </si>
  <si>
    <t>DATE</t>
  </si>
  <si>
    <t>DESCRIPTION</t>
  </si>
  <si>
    <t>Post Ref.</t>
  </si>
  <si>
    <t>DEBIT</t>
  </si>
  <si>
    <t>CREDIT</t>
  </si>
  <si>
    <t>20X1</t>
  </si>
  <si>
    <t>May</t>
  </si>
  <si>
    <t>Accounts Receivable/Belle's Flowers</t>
  </si>
  <si>
    <r>
      <rPr>
        <vertAlign val="superscript"/>
        <sz val="11"/>
        <rFont val="Times New Roman"/>
        <charset val="134"/>
      </rPr>
      <t xml:space="preserve">111 </t>
    </r>
    <r>
      <rPr>
        <b/>
        <vertAlign val="subscript"/>
        <sz val="11"/>
        <rFont val="Times New Roman"/>
        <charset val="134"/>
      </rPr>
      <t>✔</t>
    </r>
  </si>
  <si>
    <t xml:space="preserve">   Sales</t>
  </si>
  <si>
    <t xml:space="preserve">     Sold floral arrangements on credit to Belle's</t>
  </si>
  <si>
    <t xml:space="preserve">     Flowers,  Invoice 9312, 2/10, n/30</t>
  </si>
  <si>
    <t>Sales Discounts</t>
  </si>
  <si>
    <t>Cash</t>
  </si>
  <si>
    <t xml:space="preserve">   Accounts Receivable/Orange County Florist</t>
  </si>
  <si>
    <t xml:space="preserve">     Received payment on account from</t>
  </si>
  <si>
    <t xml:space="preserve">     Orange County Florist, Invoice 9299</t>
  </si>
  <si>
    <t xml:space="preserve">     Sold merchandise for cash to a new customer</t>
  </si>
  <si>
    <t>Sales Returns and Allowances</t>
  </si>
  <si>
    <t xml:space="preserve">   Cash</t>
  </si>
  <si>
    <t xml:space="preserve">     Issued cash refund for merchandise sold on May 6</t>
  </si>
  <si>
    <t>Accounts Receivable/Vanessa’s Flowers and Gifts</t>
  </si>
  <si>
    <t xml:space="preserve">     Sold floral arrangements on credit to Vanessa's</t>
  </si>
  <si>
    <t xml:space="preserve">     Flowers and Gifts, Invoice 9313, 2/10, n/30</t>
  </si>
  <si>
    <t>Sales Discounts ($550 * 2%)</t>
  </si>
  <si>
    <t>Cash ($550 - $11)</t>
  </si>
  <si>
    <t xml:space="preserve">   Accounts Receivable/Belle's Flowers</t>
  </si>
  <si>
    <t xml:space="preserve">     Received payment on account from Belle's</t>
  </si>
  <si>
    <t xml:space="preserve">     Flowers, Invoice 9312</t>
  </si>
  <si>
    <t xml:space="preserve">   Accounts Receivable/Vanessa's Flowers and Gifts</t>
  </si>
  <si>
    <t xml:space="preserve">     Issued allowance due to withered flowers,</t>
  </si>
  <si>
    <t xml:space="preserve">     Credit Memorandum 109; original sale made on</t>
  </si>
  <si>
    <t xml:space="preserve">     Invoice 9313, May 8, to Vanessa's Flowers and Gifts</t>
  </si>
  <si>
    <t>PROBLEM 7.4B (continued)</t>
  </si>
  <si>
    <r>
      <rPr>
        <sz val="11"/>
        <rFont val="Times New Roman"/>
        <charset val="134"/>
      </rPr>
      <t xml:space="preserve">PAGE        </t>
    </r>
    <r>
      <rPr>
        <b/>
        <sz val="11"/>
        <rFont val="Times New Roman"/>
        <charset val="134"/>
      </rPr>
      <t>13</t>
    </r>
  </si>
  <si>
    <t>Sales Discounts (($1,400 - $150) * 2%))</t>
  </si>
  <si>
    <t>Cash ($1,400 - $150 - $25)</t>
  </si>
  <si>
    <t>Accounts Receivable/Vanessa's Flowers and Gifts</t>
  </si>
  <si>
    <t>Received payment on account from</t>
  </si>
  <si>
    <t>Vanessa’s Flowers and Gifts, Invoice 9313</t>
  </si>
  <si>
    <t>Accounts Receivable/White Lily Florists, Inc</t>
  </si>
  <si>
    <t>Received payment on account from White Lily</t>
  </si>
  <si>
    <t>Florists, Inc.  Invoice 9279</t>
  </si>
  <si>
    <t>Accounts Receivable/Grand Party Supply</t>
  </si>
  <si>
    <t>Sales</t>
  </si>
  <si>
    <t>Sold table arrangements on credit to Grand Party</t>
  </si>
  <si>
    <t>Supply, Invoice 9314, 2/10, n/30</t>
  </si>
  <si>
    <t>Accounts Receivable/Nanako Floral Designs</t>
  </si>
  <si>
    <t>Sold roses on credit to Nanako Floral Designs,</t>
  </si>
  <si>
    <t>Invoice 9315, 2/10, n/30</t>
  </si>
  <si>
    <t>Accounts Receivable/Flora's Flower Shop</t>
  </si>
  <si>
    <t>Sold potted plants on credit to Flora's Flower</t>
  </si>
  <si>
    <t>Shop, Invoice 9316, 2/10, n/30</t>
  </si>
  <si>
    <t>Accept a return of damaged roses and issued</t>
  </si>
  <si>
    <t>Credit Memorandum 110 to Nanako Floral Designs.</t>
  </si>
  <si>
    <t>Original sale made on Invoice 9315, May 24</t>
  </si>
  <si>
    <r>
      <rPr>
        <sz val="11"/>
        <rFont val="Times New Roman"/>
        <charset val="134"/>
      </rPr>
      <t xml:space="preserve">PAGE        </t>
    </r>
    <r>
      <rPr>
        <b/>
        <sz val="11"/>
        <rFont val="Times New Roman"/>
        <charset val="134"/>
      </rPr>
      <t>14</t>
    </r>
  </si>
  <si>
    <t>Sales Discounts ($750 * 2%)</t>
  </si>
  <si>
    <t>Cash ($750 - $15)</t>
  </si>
  <si>
    <t>Received payment on account, Invoice 9314</t>
  </si>
  <si>
    <t>Accounts Receivable/White Lily Flowers, Inc.</t>
  </si>
  <si>
    <t>Sold plants on credit to White Lily Flowers, Inc.,</t>
  </si>
  <si>
    <t>Invoice 9317, 2/10, n/30</t>
  </si>
  <si>
    <t>Analyze: The amount of the discount taken by Belle's Flowers on May 10 was $11.</t>
  </si>
  <si>
    <t>PROBLEM 7.6B</t>
  </si>
  <si>
    <r>
      <rPr>
        <sz val="11"/>
        <rFont val="Times New Roman"/>
        <charset val="134"/>
      </rPr>
      <t xml:space="preserve">PAGE        </t>
    </r>
    <r>
      <rPr>
        <b/>
        <sz val="11"/>
        <rFont val="Times New Roman"/>
        <charset val="134"/>
      </rPr>
      <t>15</t>
    </r>
  </si>
  <si>
    <t>June</t>
  </si>
  <si>
    <t>Accounts Receivable/Wine Country Kitchens</t>
  </si>
  <si>
    <t>Sales [$7,000 - ($7,000 × 20%)]</t>
  </si>
  <si>
    <t>Sold crystal goods on credit to Wine Country</t>
  </si>
  <si>
    <t>Kitchens, a wholesale customer, Invoice 6920, n/15</t>
  </si>
  <si>
    <t>Cash ($10,800 + $864)</t>
  </si>
  <si>
    <t>Sales Tax Payable ($10,200 × 8%)</t>
  </si>
  <si>
    <t>Record cash sales, June 1 - 15</t>
  </si>
  <si>
    <t>Credit Card Expense ($14,200 + $1,136) × 3%</t>
  </si>
  <si>
    <t>Cash ($14,200 + $1,136 - $460.08)</t>
  </si>
  <si>
    <t>Sales Tax Payable ($14,200 × 8%)</t>
  </si>
  <si>
    <t>Record credit card sales, June 1 - 15</t>
  </si>
  <si>
    <t>Received payment on account, Invoice 6920</t>
  </si>
  <si>
    <t>Accounts Receivable/American Express</t>
  </si>
  <si>
    <t>Sales Tax Payable ($9,500 × 8%)</t>
  </si>
  <si>
    <t>Sold merchandise to customers using</t>
  </si>
  <si>
    <t>American Express</t>
  </si>
  <si>
    <t>Accounts Receivable/Decadent Dining</t>
  </si>
  <si>
    <t>Sales [$15,000 - ($15,000 × 30%)]</t>
  </si>
  <si>
    <t>Sold a set of brass serving trays on credit to</t>
  </si>
  <si>
    <t>Decadent Dining, a wholesale customer,</t>
  </si>
  <si>
    <t>Invoice 6921, n/15</t>
  </si>
  <si>
    <t>Credit Card Expense ($10,260 × 4%)</t>
  </si>
  <si>
    <t>Cash ($10,2600 - $410.40)</t>
  </si>
  <si>
    <t>Received payment from American Express for</t>
  </si>
  <si>
    <t>amount billed on June 16</t>
  </si>
  <si>
    <t>Received payment on account, Invoice 6921</t>
  </si>
  <si>
    <t>Cash ($9,550 + $764)</t>
  </si>
  <si>
    <t>Sales Tax Payable ($9,550 × 8%)</t>
  </si>
  <si>
    <t>Record cash sales, June 16 - 30</t>
  </si>
  <si>
    <t>Credit Card Expense ($11,900 + $952) × 3%</t>
  </si>
  <si>
    <t>Cash ($11,900 + $952 - $385.56)</t>
  </si>
  <si>
    <t>Sales Tax Payable ($11,900 × 8%)</t>
  </si>
  <si>
    <t>Record credit card sales, June 16 - 30</t>
  </si>
  <si>
    <t>Sales Tax Payable ($16,500 × 8%)</t>
  </si>
  <si>
    <t>PROBLEM 7.6B (continued)</t>
  </si>
  <si>
    <t>GENERAL LEDGER</t>
  </si>
  <si>
    <r>
      <rPr>
        <sz val="11"/>
        <rFont val="Times New Roman"/>
        <charset val="134"/>
      </rPr>
      <t xml:space="preserve">ACCOUNT  </t>
    </r>
    <r>
      <rPr>
        <b/>
        <sz val="11"/>
        <rFont val="Times New Roman"/>
        <charset val="134"/>
      </rPr>
      <t xml:space="preserve"> Cash</t>
    </r>
  </si>
  <si>
    <r>
      <rPr>
        <sz val="11"/>
        <rFont val="Times New Roman"/>
        <charset val="134"/>
      </rPr>
      <t xml:space="preserve">ACCOUNT NO.        </t>
    </r>
    <r>
      <rPr>
        <b/>
        <sz val="11"/>
        <rFont val="Times New Roman"/>
        <charset val="134"/>
      </rPr>
      <t xml:space="preserve"> 101</t>
    </r>
  </si>
  <si>
    <t>BALANCE</t>
  </si>
  <si>
    <t>Balance</t>
  </si>
  <si>
    <t>✔</t>
  </si>
  <si>
    <t>J15</t>
  </si>
  <si>
    <t>J16</t>
  </si>
  <si>
    <r>
      <rPr>
        <sz val="11"/>
        <rFont val="Times New Roman"/>
        <charset val="134"/>
      </rPr>
      <t xml:space="preserve">ACCOUNT   </t>
    </r>
    <r>
      <rPr>
        <b/>
        <sz val="11"/>
        <rFont val="Times New Roman"/>
        <charset val="134"/>
      </rPr>
      <t>Accounts Receivable</t>
    </r>
  </si>
  <si>
    <r>
      <rPr>
        <sz val="11"/>
        <rFont val="Times New Roman"/>
        <charset val="134"/>
      </rPr>
      <t xml:space="preserve">ACCOUNT NO.        </t>
    </r>
    <r>
      <rPr>
        <b/>
        <sz val="11"/>
        <rFont val="Times New Roman"/>
        <charset val="134"/>
      </rPr>
      <t xml:space="preserve"> 121</t>
    </r>
  </si>
  <si>
    <t>-0-</t>
  </si>
  <si>
    <r>
      <rPr>
        <sz val="11"/>
        <rFont val="Times New Roman"/>
        <charset val="134"/>
      </rPr>
      <t xml:space="preserve">ACCOUNT   </t>
    </r>
    <r>
      <rPr>
        <b/>
        <sz val="11"/>
        <rFont val="Times New Roman"/>
        <charset val="134"/>
      </rPr>
      <t>Sales Tax Payable</t>
    </r>
  </si>
  <si>
    <r>
      <rPr>
        <sz val="11"/>
        <rFont val="Times New Roman"/>
        <charset val="134"/>
      </rPr>
      <t xml:space="preserve">ACCOUNT NO.        </t>
    </r>
    <r>
      <rPr>
        <b/>
        <sz val="11"/>
        <rFont val="Times New Roman"/>
        <charset val="134"/>
      </rPr>
      <t xml:space="preserve"> 222</t>
    </r>
  </si>
  <si>
    <r>
      <rPr>
        <sz val="11"/>
        <rFont val="Times New Roman"/>
        <charset val="134"/>
      </rPr>
      <t xml:space="preserve">ACCOUNT  </t>
    </r>
    <r>
      <rPr>
        <b/>
        <sz val="11"/>
        <rFont val="Times New Roman"/>
        <charset val="134"/>
      </rPr>
      <t xml:space="preserve"> Sales</t>
    </r>
  </si>
  <si>
    <r>
      <rPr>
        <sz val="11"/>
        <rFont val="Times New Roman"/>
        <charset val="134"/>
      </rPr>
      <t xml:space="preserve">ACCOUNT NO.        </t>
    </r>
    <r>
      <rPr>
        <b/>
        <sz val="11"/>
        <rFont val="Times New Roman"/>
        <charset val="134"/>
      </rPr>
      <t xml:space="preserve"> 401</t>
    </r>
  </si>
  <si>
    <r>
      <rPr>
        <sz val="11"/>
        <rFont val="Times New Roman"/>
        <charset val="134"/>
      </rPr>
      <t xml:space="preserve">ACCOUNT   </t>
    </r>
    <r>
      <rPr>
        <b/>
        <sz val="11"/>
        <rFont val="Times New Roman"/>
        <charset val="134"/>
      </rPr>
      <t xml:space="preserve">Credit Card Expense </t>
    </r>
  </si>
  <si>
    <r>
      <rPr>
        <sz val="11"/>
        <rFont val="Times New Roman"/>
        <charset val="134"/>
      </rPr>
      <t xml:space="preserve">ACCOUNT NO.        </t>
    </r>
    <r>
      <rPr>
        <b/>
        <sz val="11"/>
        <rFont val="Times New Roman"/>
        <charset val="134"/>
      </rPr>
      <t xml:space="preserve"> 521</t>
    </r>
  </si>
  <si>
    <t>Analyze: The total credit card expense incurred in June is $1,256.04.</t>
  </si>
  <si>
    <t>PROBLEM 8.2B</t>
  </si>
  <si>
    <r>
      <t xml:space="preserve">PAGE  </t>
    </r>
    <r>
      <rPr>
        <b/>
        <sz val="11"/>
        <rFont val="Times New Roman"/>
        <family val="1"/>
      </rPr>
      <t xml:space="preserve">   1   </t>
    </r>
  </si>
  <si>
    <t xml:space="preserve">
DEBIT</t>
  </si>
  <si>
    <t xml:space="preserve">
CREDIT</t>
  </si>
  <si>
    <t>April</t>
  </si>
  <si>
    <t>Purchases</t>
  </si>
  <si>
    <t>Freight In</t>
  </si>
  <si>
    <t>Accounts Payable/Packing and Mailing Center</t>
  </si>
  <si>
    <r>
      <t>201</t>
    </r>
    <r>
      <rPr>
        <b/>
        <vertAlign val="subscript"/>
        <sz val="11"/>
        <rFont val="Wingdings"/>
        <charset val="2"/>
      </rPr>
      <t>ü</t>
    </r>
  </si>
  <si>
    <t>Purchased copy paper on account,</t>
  </si>
  <si>
    <t>Invoice 3772, n/30</t>
  </si>
  <si>
    <t>Accounts Payable/Special Occasion Cards</t>
  </si>
  <si>
    <t>Purchased gift cards on account,</t>
  </si>
  <si>
    <t>Invoice 9516, terms 1/10, n/30</t>
  </si>
  <si>
    <t>Purchases Returns and Allowances</t>
  </si>
  <si>
    <t>Received Credit Memorandum 155 for</t>
  </si>
  <si>
    <t xml:space="preserve">water-damaged copy paper purchased on April 2, </t>
  </si>
  <si>
    <t xml:space="preserve">       Invoice 3772   </t>
  </si>
  <si>
    <t xml:space="preserve">   Accounts Payable/Victoria's Cards &amp; Novelties</t>
  </si>
  <si>
    <t>Purchased novelty items on account,</t>
  </si>
  <si>
    <t>Invoice 4901, n/30</t>
  </si>
  <si>
    <t>Purchases Discounts ($1,500 x 1%)</t>
  </si>
  <si>
    <t>Cash ($1,500 - $15)</t>
  </si>
  <si>
    <t>Paid amount due on Invoice 9516,</t>
  </si>
  <si>
    <t>Check 105</t>
  </si>
  <si>
    <t>Accounts Payable/Victoria's Cards &amp; Novelties</t>
  </si>
  <si>
    <t>Purchased cards on account, Invoice 4921,</t>
  </si>
  <si>
    <t>n/30</t>
  </si>
  <si>
    <t>PROBLEM 8.2B (continued)</t>
  </si>
  <si>
    <r>
      <t xml:space="preserve">PAGE  </t>
    </r>
    <r>
      <rPr>
        <b/>
        <sz val="11"/>
        <rFont val="Times New Roman"/>
        <family val="1"/>
      </rPr>
      <t xml:space="preserve">   2   </t>
    </r>
  </si>
  <si>
    <t>Accounts Payable/Business Forms, Inc.</t>
  </si>
  <si>
    <t>Purchased forms on account, Invoice 2020, n/30</t>
  </si>
  <si>
    <t>Received Credit Memorandum 225 for return of</t>
  </si>
  <si>
    <t>defective cards originally purchased on April 22,</t>
  </si>
  <si>
    <t xml:space="preserve">       Invoice 4921</t>
  </si>
  <si>
    <t>Purchased toner and other office supplies on account,</t>
  </si>
  <si>
    <t>Invoice 2029, n/30</t>
  </si>
  <si>
    <t>Cash ($2,600 - $250)</t>
  </si>
  <si>
    <t>Paid amount due on Invoice 3772 less</t>
  </si>
  <si>
    <t>return of April 9, Check 111</t>
  </si>
  <si>
    <t>Analyze: The cost per card was $1.60 ($800 ÷ 500 cards).</t>
  </si>
  <si>
    <t>PROBLEM 8.4B</t>
  </si>
  <si>
    <t>Aug.</t>
  </si>
  <si>
    <t>Purchased merchandise, Check 101</t>
  </si>
  <si>
    <t>Accounts Payable/Capri Dental Corporation</t>
  </si>
  <si>
    <t>Purchased merchandise on account,</t>
  </si>
  <si>
    <t>Invoice 866, terms 1/10, n/30</t>
  </si>
  <si>
    <t>Accounts Payable/Dental Supplies</t>
  </si>
  <si>
    <t>Invoice 2111, terms 2/10, n/30</t>
  </si>
  <si>
    <t>Purchases Discounts ($3,200 x 1%)</t>
  </si>
  <si>
    <t>Cash ($3,200 - $32)</t>
  </si>
  <si>
    <t>Paid amount due on Invoice 866,</t>
  </si>
  <si>
    <t>Check 102</t>
  </si>
  <si>
    <t>Received Credit Memorandum 272 for return</t>
  </si>
  <si>
    <t>of damaged merchandise purchased on August 5</t>
  </si>
  <si>
    <t>Invoice 898, terms 1/10, n/30</t>
  </si>
  <si>
    <t>PROBLEM 8.4B (continued)</t>
  </si>
  <si>
    <t>Accounts Payable/Dental Supplies ($3,800 - $200)</t>
  </si>
  <si>
    <t>Purchases Discounts ($3,700 - $200) x 2%</t>
  </si>
  <si>
    <t>Cash ($3,600 - $70)</t>
  </si>
  <si>
    <t>Paid amount owed on Invoice 2111, less</t>
  </si>
  <si>
    <t>return of August 10, Check 103</t>
  </si>
  <si>
    <t>Accounts Payable/Surgical Supplies</t>
  </si>
  <si>
    <t>Invoice 1902, terms n/30</t>
  </si>
  <si>
    <t>$4,000 - ($4,000 x 25%) = $3,000</t>
  </si>
  <si>
    <t>$3,000 - ($3,000 x 10%) = $2,700</t>
  </si>
  <si>
    <t>Purchased merchandise, Check 104</t>
  </si>
  <si>
    <t>Received cash for return of defective merchandise</t>
  </si>
  <si>
    <t>purchased August 20</t>
  </si>
  <si>
    <t>Invoice 2285, terms 2/10, n/30</t>
  </si>
  <si>
    <r>
      <t xml:space="preserve">Analyze: 2.6% ($100 </t>
    </r>
    <r>
      <rPr>
        <sz val="11"/>
        <rFont val="Arial"/>
        <family val="2"/>
      </rPr>
      <t xml:space="preserve">÷ </t>
    </r>
    <r>
      <rPr>
        <sz val="11"/>
        <rFont val="Times New Roman"/>
        <family val="1"/>
      </rPr>
      <t>$3,800).</t>
    </r>
  </si>
  <si>
    <t>PROBLEM 9.1B</t>
  </si>
  <si>
    <t>PAGE</t>
  </si>
  <si>
    <t>Cash Short or Over</t>
  </si>
  <si>
    <t>PROBLEM 9.1B (continued)</t>
  </si>
  <si>
    <t>ACCOUNT   Cash Short or Over</t>
  </si>
  <si>
    <t>ACCOUNT NO.</t>
  </si>
  <si>
    <t>J1</t>
  </si>
  <si>
    <t>Analyze: The $2 credit balance in Cash Short or Over will be reported as revenue on the Income Statement.</t>
  </si>
  <si>
    <t xml:space="preserve"> </t>
  </si>
  <si>
    <t>PROBLEM 9.4B</t>
  </si>
  <si>
    <t>Midwest Appliances</t>
  </si>
  <si>
    <t>Bank Reconciliation Statement</t>
  </si>
  <si>
    <t>July 31, 20X1</t>
  </si>
  <si>
    <t>Balance on bank statement</t>
  </si>
  <si>
    <t>Additions:</t>
  </si>
  <si>
    <t>Deposit of July 31 in transit</t>
  </si>
  <si>
    <t>Deductions for outstanding checks:</t>
  </si>
  <si>
    <t>Check 533</t>
  </si>
  <si>
    <t>Check 535</t>
  </si>
  <si>
    <t>Check 537</t>
  </si>
  <si>
    <t>Total outstanding checks</t>
  </si>
  <si>
    <t>Adjusted bank balance</t>
  </si>
  <si>
    <t>Balance in books</t>
  </si>
  <si>
    <t>Note receivable collected by bank</t>
  </si>
  <si>
    <t>Interest on note receivable</t>
  </si>
  <si>
    <t>Deductions:</t>
  </si>
  <si>
    <t>NSF check from June Watson</t>
  </si>
  <si>
    <t>Bank service charge</t>
  </si>
  <si>
    <t>Adjusted book balance</t>
  </si>
  <si>
    <t>PROBLEM 9.4B  (continued)</t>
  </si>
  <si>
    <t>POST.
REF.</t>
  </si>
  <si>
    <t>July</t>
  </si>
  <si>
    <t>Notes Receivable</t>
  </si>
  <si>
    <t>Interest Income</t>
  </si>
  <si>
    <t>To record receipt of amount due on note</t>
  </si>
  <si>
    <t>plus interest collected</t>
  </si>
  <si>
    <t>Accounts Receivable/June Watson</t>
  </si>
  <si>
    <t>To record NSF check returned by bank</t>
  </si>
  <si>
    <t>Bank Fees Expense</t>
  </si>
  <si>
    <t>To record bank service charge for July</t>
  </si>
  <si>
    <t>Analyze:</t>
  </si>
  <si>
    <t>After all journal entries have been posted, the balance in the Cash account is $10,468.59.</t>
  </si>
  <si>
    <t>PROBLEM 9.5B</t>
  </si>
  <si>
    <t>Big Guys Moving Corporation</t>
  </si>
  <si>
    <t>February 28, 20X1</t>
  </si>
  <si>
    <t>Check 1301 dated February 18 was recorded as $310;</t>
  </si>
  <si>
    <t>check was actually written for $103</t>
  </si>
  <si>
    <t>Check 1322 dated February 24 was recorded as $404;</t>
  </si>
  <si>
    <t>check was actually written for $440</t>
  </si>
  <si>
    <t>PROBLEM 9.5B (continued)</t>
  </si>
  <si>
    <t>Feb.</t>
  </si>
  <si>
    <t xml:space="preserve">   Hauling Expense</t>
  </si>
  <si>
    <t xml:space="preserve">     To correct error in entry for check 1301</t>
  </si>
  <si>
    <t xml:space="preserve">     of February 18</t>
  </si>
  <si>
    <t>Telephone Expense</t>
  </si>
  <si>
    <t xml:space="preserve">     To correct error in entry for check 1322</t>
  </si>
  <si>
    <t xml:space="preserve">     of February 24</t>
  </si>
  <si>
    <t>Analyze: The net change to the Cash account was an increase of $171 ($207 - $36).</t>
  </si>
  <si>
    <t>PROBLEM 9.6B</t>
  </si>
  <si>
    <t>Atlantic Appliances</t>
  </si>
  <si>
    <t>Bank Reconciliation</t>
  </si>
  <si>
    <t>November 30, 20X1</t>
  </si>
  <si>
    <t>Balance on Bank Statement</t>
  </si>
  <si>
    <t>Deposit of November 30 in transit</t>
  </si>
  <si>
    <t xml:space="preserve">Deductions: </t>
  </si>
  <si>
    <t xml:space="preserve">        Deductions for outstanding checks:</t>
  </si>
  <si>
    <t>Check 4129</t>
  </si>
  <si>
    <t>Check 4130</t>
  </si>
  <si>
    <t xml:space="preserve">        Check 4122 written for $1,400, paid by bank as $1,200</t>
  </si>
  <si>
    <t>Adjusted Bank Balance</t>
  </si>
  <si>
    <t>Balance in Books</t>
  </si>
  <si>
    <t>EFT received on account from Bella Cucina</t>
  </si>
  <si>
    <t>Check 4125 written for $808; incorrectly recorded as $880</t>
  </si>
  <si>
    <t>Online payment on November 30 to ClearComm</t>
  </si>
  <si>
    <t>PROBLEM 9.6B  (continued)</t>
  </si>
  <si>
    <t>Nov.</t>
  </si>
  <si>
    <t xml:space="preserve">     Accounts Receivable/Bella Cucina</t>
  </si>
  <si>
    <t>EFT received on account from Bella</t>
  </si>
  <si>
    <t>Cucina</t>
  </si>
  <si>
    <t xml:space="preserve">     Equipment</t>
  </si>
  <si>
    <t xml:space="preserve">        </t>
  </si>
  <si>
    <t>To correct error for Check 4125</t>
  </si>
  <si>
    <t xml:space="preserve">     Cash</t>
  </si>
  <si>
    <t>To record online payment to ClearComm</t>
  </si>
  <si>
    <t>Analyze: The journal entries recorded as a result of the bank reconciliation decreased total</t>
  </si>
  <si>
    <t xml:space="preserve"> assets by $903.</t>
  </si>
  <si>
    <t>PROBLEM 10.1B</t>
  </si>
  <si>
    <t>1.</t>
  </si>
  <si>
    <t>EMPLOYEE NO.</t>
  </si>
  <si>
    <t>REGULAR
HOURS,
HOURLY RATE</t>
  </si>
  <si>
    <t>HOURS
WORKED</t>
  </si>
  <si>
    <t>REGULAR TIME
EARNINGS</t>
  </si>
  <si>
    <t>OVERTIME PREMIUM
EARNINGS</t>
  </si>
  <si>
    <t>GROSS EARNINGS</t>
  </si>
  <si>
    <t>Trey Rhoades</t>
  </si>
  <si>
    <t>Gross Pay</t>
  </si>
  <si>
    <t>Less:</t>
  </si>
  <si>
    <t>Social Security Tax</t>
  </si>
  <si>
    <t>Medicare Tax</t>
  </si>
  <si>
    <t>Income Tax Withholding</t>
  </si>
  <si>
    <t>Health Insurance</t>
  </si>
  <si>
    <t>Credit Union Savings</t>
  </si>
  <si>
    <t>Net Pay</t>
  </si>
  <si>
    <t>PROBLEM 10.1B (continued)</t>
  </si>
  <si>
    <t>2.</t>
  </si>
  <si>
    <t xml:space="preserve">  PAGE</t>
  </si>
  <si>
    <t>POST
REF.</t>
  </si>
  <si>
    <t>20X1</t>
    <phoneticPr fontId="0" type="noConversion"/>
  </si>
  <si>
    <t>Dec.</t>
  </si>
  <si>
    <t>Salaries Payable</t>
  </si>
  <si>
    <t>Issued check for weekly payroll</t>
  </si>
  <si>
    <t>Trey earned overtime pay of $826.00, calculated as follows:</t>
  </si>
  <si>
    <t>Cumulative earnings, prior to December 31 payroll</t>
  </si>
  <si>
    <t>Add: gross pay for week ending December 31</t>
  </si>
  <si>
    <t>Gross pay for the year</t>
  </si>
  <si>
    <t>Less: regular pay (40 hrs. X 52 weeks X $14.00)</t>
    <phoneticPr fontId="0" type="noConversion"/>
  </si>
  <si>
    <t>Overtime pay for the year</t>
  </si>
  <si>
    <t>WORK CLASSIFICATION</t>
  </si>
  <si>
    <t>ESTIMATED EARNINGS</t>
  </si>
  <si>
    <t>INSURANCE RATE</t>
  </si>
  <si>
    <t>ESTIMATED PREMIUMS</t>
  </si>
  <si>
    <t>Office work</t>
  </si>
  <si>
    <t>Total</t>
  </si>
  <si>
    <t>3.</t>
  </si>
  <si>
    <t>ACTUAL EARNINGS</t>
  </si>
  <si>
    <t>ACTUAL PREMIUMS</t>
  </si>
  <si>
    <t>Estimated premiums paid</t>
  </si>
  <si>
    <t>Additional premium due</t>
  </si>
  <si>
    <t>PROBLEM 11.1B</t>
  </si>
  <si>
    <t>TAX</t>
  </si>
  <si>
    <t>BASE</t>
  </si>
  <si>
    <t>RATE</t>
  </si>
  <si>
    <t>AMOUNT</t>
  </si>
  <si>
    <t>Social Security</t>
  </si>
  <si>
    <t>Medicare</t>
  </si>
  <si>
    <t>FUTA</t>
  </si>
  <si>
    <t>SUTA</t>
  </si>
  <si>
    <t>PROBLEM 11.1B (continued)</t>
  </si>
  <si>
    <t>POST. REF.</t>
  </si>
  <si>
    <t xml:space="preserve">DEBIT </t>
  </si>
  <si>
    <t>20X1</t>
    <phoneticPr fontId="4" type="noConversion"/>
  </si>
  <si>
    <t>June</t>
    <phoneticPr fontId="4" type="noConversion"/>
  </si>
  <si>
    <t>Payroll Taxes Expense</t>
  </si>
  <si>
    <t>Social Security Tax Payable</t>
  </si>
  <si>
    <t>Medicare Tax Payable</t>
  </si>
  <si>
    <t>Federal Unemployment Tax Payable</t>
  </si>
  <si>
    <t>State Unemployment Tax Payable</t>
  </si>
  <si>
    <t>Record taxes on payroll</t>
  </si>
  <si>
    <t>The total employer's payroll taxes would be $675 ($372 + $87 + $36 FUTA + $180 SUTA), $144 less.</t>
  </si>
  <si>
    <t>PROBLEM 11.6B</t>
  </si>
  <si>
    <t>$0.50/$100</t>
  </si>
  <si>
    <t>Delivery work</t>
  </si>
  <si>
    <t>$6.00/$100</t>
  </si>
  <si>
    <t>Total actual premiums</t>
  </si>
  <si>
    <t>PROBLEM 11.6B (continued)</t>
  </si>
  <si>
    <t>Jan.</t>
  </si>
  <si>
    <t>Prepaid Workers’ Compensation Insurance</t>
  </si>
  <si>
    <t xml:space="preserve">  </t>
  </si>
  <si>
    <t xml:space="preserve">    </t>
  </si>
  <si>
    <t xml:space="preserve">Pay estimated workers' compensation </t>
  </si>
  <si>
    <t>for year</t>
  </si>
  <si>
    <t>4.</t>
  </si>
  <si>
    <t>Workers’ Compensation Insurance Expense</t>
  </si>
  <si>
    <t xml:space="preserve">   </t>
  </si>
  <si>
    <t>Workers' Compensation Insurance Payable</t>
  </si>
  <si>
    <t xml:space="preserve">Adjust workers’ compensation 
</t>
  </si>
  <si>
    <t>insurance expense</t>
  </si>
  <si>
    <t>Prepaid Worker's Compensation Insurance</t>
  </si>
  <si>
    <t xml:space="preserve">     </t>
  </si>
  <si>
    <t xml:space="preserve">Adjust prepaid workers’ compensation 
</t>
  </si>
  <si>
    <t>insurance</t>
  </si>
  <si>
    <t>The balance of the Workers’ Compensation Insurance Expense account is $19,239.25 ($18,730.00 + $509.25).</t>
  </si>
  <si>
    <t>PROBLEM 12.1B</t>
  </si>
  <si>
    <t>Dec</t>
  </si>
  <si>
    <t>(Adjustment a)</t>
  </si>
  <si>
    <t>Income Summary</t>
  </si>
  <si>
    <t>Merchandise Inventory</t>
  </si>
  <si>
    <t>(Adjustment b)</t>
  </si>
  <si>
    <t>(Adjustment c)</t>
  </si>
  <si>
    <t>Unearned Seminar Fees</t>
  </si>
  <si>
    <t>Seminar Fees Income</t>
  </si>
  <si>
    <t>(Adjustment d)</t>
  </si>
  <si>
    <t>Insurance Expense</t>
  </si>
  <si>
    <t>Prepaid Insurance</t>
  </si>
  <si>
    <t>(Adjustment e)</t>
  </si>
  <si>
    <t>Depreciation Expense - Store Equipment</t>
  </si>
  <si>
    <t>Accumulated Depreciation - Store Equipment</t>
  </si>
  <si>
    <t>(Adjustment f)</t>
  </si>
  <si>
    <t>Wages Expense</t>
  </si>
  <si>
    <t>Wages Payable</t>
  </si>
  <si>
    <t>(Adjustment g)</t>
  </si>
  <si>
    <t>State Unemployment Taxes Payable</t>
  </si>
  <si>
    <t>Federal Unemployment Taxes Payable</t>
  </si>
  <si>
    <t>Medicare Taxes Payable</t>
  </si>
  <si>
    <t>Social Security Taxes Payable</t>
  </si>
  <si>
    <t>(Adjustment h)</t>
  </si>
  <si>
    <t>Uncollectible Accounts Expense</t>
  </si>
  <si>
    <t>Allowance for Doubtful Accounts</t>
  </si>
  <si>
    <t>PROBLEM 12.1B (continued)</t>
  </si>
  <si>
    <t>(Adjustment i)</t>
  </si>
  <si>
    <t>Rent Expense</t>
  </si>
  <si>
    <t>Prepaid Rent</t>
  </si>
  <si>
    <t>(Adjustment j)</t>
  </si>
  <si>
    <t>Supplies Expense</t>
  </si>
  <si>
    <t>Supplies</t>
  </si>
  <si>
    <t>(Adjustment k)</t>
  </si>
  <si>
    <t>Interest Expense</t>
  </si>
  <si>
    <t>Interest Payable</t>
  </si>
  <si>
    <t>Notes on calculations:</t>
  </si>
  <si>
    <t>a.-b.</t>
  </si>
  <si>
    <t>Amounts given.</t>
  </si>
  <si>
    <t>c.</t>
  </si>
  <si>
    <r>
      <t xml:space="preserve">$9,400 cash received </t>
    </r>
    <r>
      <rPr>
        <sz val="11"/>
        <rFont val="Calibri"/>
        <family val="2"/>
      </rPr>
      <t xml:space="preserve">÷ </t>
    </r>
    <r>
      <rPr>
        <sz val="11"/>
        <rFont val="Times New Roman"/>
        <family val="1"/>
      </rPr>
      <t xml:space="preserve">4 seminars = $2,350/seminar. </t>
    </r>
  </si>
  <si>
    <t>$2,350/seminar × 3 seminars conducted = $7,050 earned.</t>
  </si>
  <si>
    <t>d.</t>
  </si>
  <si>
    <r>
      <t xml:space="preserve">$13,200 </t>
    </r>
    <r>
      <rPr>
        <sz val="11"/>
        <rFont val="Calibri"/>
        <family val="2"/>
      </rPr>
      <t xml:space="preserve">÷ </t>
    </r>
    <r>
      <rPr>
        <sz val="11"/>
        <rFont val="Times New Roman"/>
        <family val="1"/>
      </rPr>
      <t xml:space="preserve">12 months in policy = $1,100/month. </t>
    </r>
  </si>
  <si>
    <t>$1,100/month × 2 months expired (November and December) = $2,200 insurance expense.</t>
  </si>
  <si>
    <t>e.</t>
  </si>
  <si>
    <r>
      <t xml:space="preserve">($15,000 cost - $600 salvage value) </t>
    </r>
    <r>
      <rPr>
        <sz val="11"/>
        <rFont val="Calibri"/>
        <family val="2"/>
      </rPr>
      <t xml:space="preserve">÷ </t>
    </r>
    <r>
      <rPr>
        <sz val="11"/>
        <rFont val="Times New Roman"/>
        <family val="1"/>
      </rPr>
      <t>60 months = $240/month depreciation.</t>
    </r>
  </si>
  <si>
    <t>$240/month × 4 months of use (September, October, November and December) = $960.</t>
  </si>
  <si>
    <t>f.</t>
  </si>
  <si>
    <t>g.</t>
  </si>
  <si>
    <t>h.</t>
  </si>
  <si>
    <t>$3,3000,000 × 1.5% = $49,500</t>
  </si>
  <si>
    <t>i.</t>
  </si>
  <si>
    <r>
      <t xml:space="preserve">$15,000 </t>
    </r>
    <r>
      <rPr>
        <sz val="11"/>
        <rFont val="Calibri"/>
        <family val="2"/>
      </rPr>
      <t>÷</t>
    </r>
    <r>
      <rPr>
        <sz val="11"/>
        <rFont val="Times New Roman"/>
        <family val="1"/>
      </rPr>
      <t xml:space="preserve"> 6 months prepaid = $2,500/month; $2,250 × 5 months expired </t>
    </r>
  </si>
  <si>
    <t>(August through December) = $12,500.</t>
  </si>
  <si>
    <t>j.</t>
  </si>
  <si>
    <t>$880 balance - $150 supplies on hand = $730 of supplies used.</t>
  </si>
  <si>
    <t>k.</t>
  </si>
  <si>
    <t>$30,000 principal × 5% interest rate × 1/12 time factor = $125.</t>
  </si>
  <si>
    <t xml:space="preserve">Analyze:  </t>
  </si>
  <si>
    <r>
      <t xml:space="preserve">The balance of the </t>
    </r>
    <r>
      <rPr>
        <b/>
        <i/>
        <sz val="11"/>
        <rFont val="Times New Roman"/>
        <family val="1"/>
      </rPr>
      <t>Unearned Seminar Fees</t>
    </r>
    <r>
      <rPr>
        <sz val="11"/>
        <rFont val="Times New Roman"/>
        <family val="1"/>
      </rPr>
      <t xml:space="preserve"> account will be $2,350 ($9,400 - $7,050</t>
    </r>
  </si>
  <si>
    <t>earned).</t>
  </si>
  <si>
    <t>PROBLEM 12.6B</t>
  </si>
  <si>
    <t>Gamer's World</t>
  </si>
  <si>
    <t>Worksheet</t>
  </si>
  <si>
    <t>Year Ended December 31, 20X1</t>
  </si>
  <si>
    <t>ACCOUNT NAME</t>
  </si>
  <si>
    <t>TRIAL BALANCE</t>
  </si>
  <si>
    <t>ADJUSTMENTS</t>
  </si>
  <si>
    <t>Accounts Receivable</t>
  </si>
  <si>
    <t>Prepaid Advertising</t>
  </si>
  <si>
    <t>(c)  2,000.00</t>
  </si>
  <si>
    <t>(d)  300.00</t>
  </si>
  <si>
    <t>(a)  20,900.00</t>
  </si>
  <si>
    <t>(b) 18,500.00</t>
  </si>
  <si>
    <t>Store Equipment</t>
  </si>
  <si>
    <t>Accum. Depr., Store Equip.</t>
  </si>
  <si>
    <t>(e)  4,500.00</t>
  </si>
  <si>
    <t>Office Equipment</t>
  </si>
  <si>
    <t>Accum. Depr., Office Equip.</t>
  </si>
  <si>
    <t>(f)  1,000.00</t>
  </si>
  <si>
    <t>Notes Payable, due 20X2</t>
  </si>
  <si>
    <t>Accounts Payable</t>
  </si>
  <si>
    <t>(h)  700.00</t>
  </si>
  <si>
    <t>(i)  43.40</t>
  </si>
  <si>
    <t>(i)  10.15</t>
  </si>
  <si>
    <t>(g)  6,375.00</t>
  </si>
  <si>
    <t>(j)  225.00</t>
  </si>
  <si>
    <t>Matt Huffman, Capital</t>
  </si>
  <si>
    <t>Matt Huffman, Drawing</t>
  </si>
  <si>
    <t>(b)  18,500.00</t>
  </si>
  <si>
    <t>(a) 20,900.00</t>
  </si>
  <si>
    <t>Seminar Fee Income</t>
  </si>
  <si>
    <t>Purchases Returns &amp; Allow.</t>
  </si>
  <si>
    <t>(i)  53.55</t>
  </si>
  <si>
    <t>Depreciation Exp., Store Equip.</t>
  </si>
  <si>
    <t>Depreciation Exp., Office Equip.</t>
  </si>
  <si>
    <t>Advertising Expense</t>
  </si>
  <si>
    <t>Net income</t>
  </si>
  <si>
    <t>PROBLEM 12.6B (continued)</t>
  </si>
  <si>
    <t>ADJUSTED TRIAL BALANCE</t>
  </si>
  <si>
    <t>INCOME STATEMENT</t>
  </si>
  <si>
    <t>BALANCE SHEET</t>
  </si>
  <si>
    <t xml:space="preserve">Analyze: </t>
  </si>
  <si>
    <t xml:space="preserve">The balance of merchandise inventory increased by $2,400 during 20X1 ($20,900 </t>
  </si>
  <si>
    <t>- $18,500).</t>
  </si>
  <si>
    <t>PROBLEM 13.1B</t>
  </si>
  <si>
    <t>ComputerGeeks.com</t>
  </si>
  <si>
    <t>Income Statement</t>
  </si>
  <si>
    <t>Operating Revenue</t>
  </si>
  <si>
    <t>Less Sales Returns and Allowances</t>
  </si>
  <si>
    <t>Net Sales</t>
  </si>
  <si>
    <t>Cost of Goods Sold</t>
  </si>
  <si>
    <t>Merchandise Inventory, January 1, 20X1</t>
  </si>
  <si>
    <t>Delivered Cost of Purchases</t>
  </si>
  <si>
    <t>Less Purchases Returns and Allowances</t>
  </si>
  <si>
    <t>Purchases Discounts</t>
  </si>
  <si>
    <t>Net Delivered Cost of Purchases</t>
  </si>
  <si>
    <t>Total Merchandise Available for Sale</t>
  </si>
  <si>
    <t>Less Merchandise Inventory, Dec. 31, 20X1</t>
  </si>
  <si>
    <t>Gross Profit on Sales</t>
  </si>
  <si>
    <t>Operating Expenses</t>
  </si>
  <si>
    <t>Warehouse Expenses</t>
  </si>
  <si>
    <t>Warehouse Wages Expense</t>
  </si>
  <si>
    <t>Warehouse Supplies Expense</t>
  </si>
  <si>
    <t>Depreciation Expense—Warehouse</t>
  </si>
  <si>
    <t>Equipment</t>
  </si>
  <si>
    <t>Total Warehouse Expenses</t>
  </si>
  <si>
    <t>Selling Expenses</t>
  </si>
  <si>
    <t>Salaries Expense—Sales</t>
  </si>
  <si>
    <t>Travel and Entertainment Expense</t>
  </si>
  <si>
    <t>Delivery Wages Expense</t>
  </si>
  <si>
    <t>Depreciation Expense—Delivery</t>
  </si>
  <si>
    <t>Total Selling Expenses</t>
  </si>
  <si>
    <t>PROBLEM 13.1B (continued)</t>
  </si>
  <si>
    <t>Income Statement (continued)</t>
  </si>
  <si>
    <t>General and Administrative Expenses</t>
  </si>
  <si>
    <t>Salaries Expense—Office</t>
  </si>
  <si>
    <t>Office Supplies Expense</t>
  </si>
  <si>
    <t>Utilities Expense</t>
  </si>
  <si>
    <t>Property Taxes Expense</t>
  </si>
  <si>
    <t>Depreciation Expense—Building</t>
  </si>
  <si>
    <t>Depreciation Expense—Office Equipment</t>
  </si>
  <si>
    <t>Total General and Administrative Expenses</t>
  </si>
  <si>
    <t>Total Operating Expenses</t>
  </si>
  <si>
    <t>Income from Operations</t>
  </si>
  <si>
    <t>Other Income</t>
  </si>
  <si>
    <t>Other Expenses</t>
  </si>
  <si>
    <t>Net Nonoperating Expenses</t>
  </si>
  <si>
    <t>Net Income for Year</t>
  </si>
  <si>
    <t>Statement of Owner's Equity</t>
  </si>
  <si>
    <t>Bruce Zaro, Capital, January 1, 20X1</t>
  </si>
  <si>
    <t>Less Withdrawals for Year</t>
  </si>
  <si>
    <t>Increase in Capital</t>
  </si>
  <si>
    <t>Bruce Zaro, Capital, December 31, 20X1</t>
  </si>
  <si>
    <t>Balance Sheet</t>
  </si>
  <si>
    <t>December 31, 20X1</t>
  </si>
  <si>
    <t>Assets</t>
  </si>
  <si>
    <t>Current Assets</t>
  </si>
  <si>
    <t>Petty Cash Fund</t>
  </si>
  <si>
    <t>Less Allowance for Doubtful Accounts</t>
  </si>
  <si>
    <t>Prepaid Expenses</t>
  </si>
  <si>
    <t>Warehouse Supplies</t>
  </si>
  <si>
    <t>Office Supplies</t>
  </si>
  <si>
    <t>Total Current Assets</t>
  </si>
  <si>
    <t>Plant and Equipment</t>
  </si>
  <si>
    <t>Land</t>
  </si>
  <si>
    <t>Building</t>
  </si>
  <si>
    <t>Less Accumulated Depreciation</t>
  </si>
  <si>
    <t>Warehouse Equipment</t>
  </si>
  <si>
    <t>Delivery Equipment</t>
  </si>
  <si>
    <t>Total Plant and Equipment</t>
  </si>
  <si>
    <t>Total Assets</t>
  </si>
  <si>
    <t>Liability and Owner’s Equity</t>
  </si>
  <si>
    <t>Current Liabilities</t>
  </si>
  <si>
    <t>Notes Payable</t>
  </si>
  <si>
    <t>Total Current Liabilities</t>
  </si>
  <si>
    <t>Balance Sheet (continued)</t>
  </si>
  <si>
    <t>Long-Term Liabilities</t>
  </si>
  <si>
    <t>Mortgage Payable</t>
  </si>
  <si>
    <t>Loans Payable</t>
  </si>
  <si>
    <t>Total Long-Term Liabilities</t>
  </si>
  <si>
    <t>Total Liabilities</t>
  </si>
  <si>
    <t>Owner’s Equity</t>
  </si>
  <si>
    <t>Bruce Zaro, Capital</t>
  </si>
  <si>
    <t>Total Liabilities and Owner’s Equity</t>
  </si>
  <si>
    <r>
      <t xml:space="preserve">The gross profit percentage for the period is 59.06% ($251,995 </t>
    </r>
    <r>
      <rPr>
        <sz val="11"/>
        <rFont val="Calibri"/>
        <family val="2"/>
      </rPr>
      <t>÷</t>
    </r>
    <r>
      <rPr>
        <sz val="11"/>
        <rFont val="Times New Roman"/>
        <family val="1"/>
      </rPr>
      <t xml:space="preserve"> $426,650).</t>
    </r>
  </si>
  <si>
    <t>PROBLEM 13.3B</t>
  </si>
  <si>
    <t>Less Sales Discount</t>
  </si>
  <si>
    <t>Goods Available for Sale</t>
  </si>
  <si>
    <t xml:space="preserve">Less Merchandise Inventory, </t>
  </si>
  <si>
    <t xml:space="preserve">   December 31, 20X1</t>
  </si>
  <si>
    <t>Depreciation Expense, Store Equipment</t>
  </si>
  <si>
    <t>Depreciation Expense, Office Equipment</t>
  </si>
  <si>
    <t>Income From Operations</t>
  </si>
  <si>
    <t>Net Nonoperating Income</t>
  </si>
  <si>
    <t>PROBLEM 13.3B (continued)</t>
  </si>
  <si>
    <t>Matt Huffman, Capital, January 1, 20X1</t>
  </si>
  <si>
    <t>Net Income for the Year</t>
  </si>
  <si>
    <t>Less Withdrawals for the Year</t>
  </si>
  <si>
    <t>Matt Huffman, Capital, December 31, 20X1</t>
  </si>
  <si>
    <t>Plant and Equipment:</t>
  </si>
  <si>
    <t>Liabilities and Owner's Equity</t>
  </si>
  <si>
    <t>Current Liabilities:</t>
  </si>
  <si>
    <t>Owner's Equity</t>
  </si>
  <si>
    <t>Total Liabilities and Owner's Equity</t>
  </si>
  <si>
    <t>The amount of working capital is $27,830.45, calculated as follows:</t>
  </si>
  <si>
    <t>Current assets</t>
  </si>
  <si>
    <t>Less current liabilities</t>
  </si>
  <si>
    <t>Working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</si>
</sst>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[$-409]mmmm\ d\,\ yyyy;@"/>
    <numFmt numFmtId="166" formatCode="&quot;$&quot;#,##0.00"/>
    <numFmt numFmtId="167" formatCode="0.0%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charset val="134"/>
    </font>
    <font>
      <b/>
      <u/>
      <sz val="11"/>
      <name val="Times New Roman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vertAlign val="superscript"/>
      <sz val="11"/>
      <name val="Times New Roman"/>
      <charset val="134"/>
    </font>
    <font>
      <b/>
      <vertAlign val="subscript"/>
      <sz val="11"/>
      <name val="Times New Roman"/>
      <charset val="134"/>
    </font>
    <font>
      <sz val="11"/>
      <name val="Times New Roman"/>
      <family val="1"/>
    </font>
    <font>
      <i/>
      <sz val="11"/>
      <name val="Times New Roman"/>
      <charset val="134"/>
    </font>
    <font>
      <sz val="10"/>
      <name val="Verdana"/>
      <family val="2"/>
    </font>
    <font>
      <b/>
      <u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bscript"/>
      <sz val="11"/>
      <name val="Wingdings"/>
      <charset val="2"/>
    </font>
    <font>
      <sz val="11"/>
      <name val="Arial"/>
      <family val="2"/>
    </font>
    <font>
      <b/>
      <sz val="11"/>
      <color rgb="FFFF000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u/>
      <sz val="11"/>
      <name val="Times New Roman"/>
      <family val="1"/>
    </font>
    <font>
      <u/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i/>
      <sz val="11"/>
      <name val="Times New Roman"/>
      <family val="1"/>
    </font>
    <font>
      <b/>
      <u/>
      <sz val="11.5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u/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8" fillId="0" borderId="0" applyFont="0" applyFill="0" applyBorder="0" applyAlignment="0" applyProtection="0"/>
  </cellStyleXfs>
  <cellXfs count="677">
    <xf numFmtId="0" fontId="0" fillId="0" borderId="0" xfId="0"/>
    <xf numFmtId="0" fontId="3" fillId="2" borderId="0" xfId="3" applyFont="1" applyFill="1" applyAlignment="1">
      <alignment vertical="top"/>
    </xf>
    <xf numFmtId="0" fontId="4" fillId="2" borderId="0" xfId="3" applyFont="1" applyFill="1" applyAlignment="1">
      <alignment vertical="top"/>
    </xf>
    <xf numFmtId="0" fontId="4" fillId="2" borderId="0" xfId="3" applyFont="1" applyFill="1" applyAlignment="1">
      <alignment horizontal="right" vertical="top"/>
    </xf>
    <xf numFmtId="43" fontId="4" fillId="2" borderId="0" xfId="4" applyFont="1" applyFill="1" applyAlignment="1">
      <alignment vertical="top"/>
    </xf>
    <xf numFmtId="0" fontId="5" fillId="2" borderId="0" xfId="3" applyFont="1" applyFill="1" applyAlignment="1">
      <alignment vertical="top"/>
    </xf>
    <xf numFmtId="43" fontId="4" fillId="2" borderId="0" xfId="4" applyFont="1" applyFill="1" applyBorder="1" applyAlignment="1">
      <alignment vertical="top"/>
    </xf>
    <xf numFmtId="0" fontId="4" fillId="2" borderId="1" xfId="3" applyFont="1" applyFill="1" applyBorder="1" applyAlignment="1">
      <alignment vertical="top"/>
    </xf>
    <xf numFmtId="0" fontId="5" fillId="2" borderId="1" xfId="3" applyFont="1" applyFill="1" applyBorder="1" applyAlignment="1">
      <alignment horizontal="center" vertical="top"/>
    </xf>
    <xf numFmtId="0" fontId="4" fillId="2" borderId="1" xfId="3" applyFont="1" applyFill="1" applyBorder="1" applyAlignment="1">
      <alignment horizontal="center" vertical="top"/>
    </xf>
    <xf numFmtId="0" fontId="4" fillId="2" borderId="1" xfId="3" applyFont="1" applyFill="1" applyBorder="1" applyAlignment="1">
      <alignment horizontal="center" vertical="top"/>
    </xf>
    <xf numFmtId="0" fontId="5" fillId="2" borderId="0" xfId="3" applyFont="1" applyFill="1" applyAlignment="1">
      <alignment horizontal="center" vertical="top"/>
    </xf>
    <xf numFmtId="0" fontId="4" fillId="2" borderId="0" xfId="3" applyFont="1" applyFill="1" applyAlignment="1">
      <alignment horizontal="center" vertical="top"/>
    </xf>
    <xf numFmtId="0" fontId="4" fillId="2" borderId="2" xfId="3" applyFont="1" applyFill="1" applyBorder="1" applyAlignment="1">
      <alignment horizontal="center" vertical="top"/>
    </xf>
    <xf numFmtId="0" fontId="4" fillId="2" borderId="3" xfId="3" applyFont="1" applyFill="1" applyBorder="1" applyAlignment="1">
      <alignment horizontal="center" wrapText="1"/>
    </xf>
    <xf numFmtId="0" fontId="4" fillId="2" borderId="4" xfId="3" applyFont="1" applyFill="1" applyBorder="1" applyAlignment="1">
      <alignment horizontal="center" wrapText="1"/>
    </xf>
    <xf numFmtId="0" fontId="4" fillId="2" borderId="5" xfId="3" applyFont="1" applyFill="1" applyBorder="1" applyAlignment="1">
      <alignment horizontal="center" wrapText="1"/>
    </xf>
    <xf numFmtId="0" fontId="4" fillId="2" borderId="6" xfId="3" applyFont="1" applyFill="1" applyBorder="1" applyAlignment="1">
      <alignment horizontal="center" wrapText="1"/>
    </xf>
    <xf numFmtId="0" fontId="4" fillId="2" borderId="7" xfId="3" applyFont="1" applyFill="1" applyBorder="1" applyAlignment="1">
      <alignment horizontal="center" wrapText="1"/>
    </xf>
    <xf numFmtId="0" fontId="4" fillId="2" borderId="3" xfId="3" applyFont="1" applyFill="1" applyBorder="1" applyAlignment="1">
      <alignment horizontal="center" vertical="top"/>
    </xf>
    <xf numFmtId="43" fontId="4" fillId="2" borderId="0" xfId="4" applyFont="1" applyFill="1" applyAlignment="1">
      <alignment horizontal="center" vertical="top"/>
    </xf>
    <xf numFmtId="0" fontId="4" fillId="2" borderId="8" xfId="3" applyFont="1" applyFill="1" applyBorder="1" applyAlignment="1">
      <alignment horizontal="center" vertical="top"/>
    </xf>
    <xf numFmtId="0" fontId="4" fillId="2" borderId="9" xfId="3" applyFont="1" applyFill="1" applyBorder="1" applyAlignment="1">
      <alignment horizontal="center" wrapText="1"/>
    </xf>
    <xf numFmtId="0" fontId="4" fillId="2" borderId="0" xfId="3" applyFont="1" applyFill="1" applyAlignment="1">
      <alignment horizontal="center" wrapText="1"/>
    </xf>
    <xf numFmtId="0" fontId="4" fillId="2" borderId="10" xfId="3" applyFont="1" applyFill="1" applyBorder="1" applyAlignment="1">
      <alignment horizontal="center" wrapText="1"/>
    </xf>
    <xf numFmtId="0" fontId="4" fillId="2" borderId="11" xfId="3" applyFont="1" applyFill="1" applyBorder="1" applyAlignment="1">
      <alignment horizontal="center" wrapText="1"/>
    </xf>
    <xf numFmtId="0" fontId="4" fillId="2" borderId="12" xfId="3" applyFont="1" applyFill="1" applyBorder="1" applyAlignment="1">
      <alignment horizontal="center" wrapText="1"/>
    </xf>
    <xf numFmtId="0" fontId="4" fillId="2" borderId="1" xfId="3" applyFont="1" applyFill="1" applyBorder="1" applyAlignment="1">
      <alignment horizontal="center" wrapText="1"/>
    </xf>
    <xf numFmtId="0" fontId="4" fillId="2" borderId="9" xfId="3" applyFont="1" applyFill="1" applyBorder="1" applyAlignment="1">
      <alignment horizontal="center" vertical="top"/>
    </xf>
    <xf numFmtId="0" fontId="4" fillId="2" borderId="13" xfId="3" applyFont="1" applyFill="1" applyBorder="1" applyAlignment="1">
      <alignment vertical="top"/>
    </xf>
    <xf numFmtId="0" fontId="4" fillId="2" borderId="14" xfId="3" quotePrefix="1" applyFont="1" applyFill="1" applyBorder="1" applyAlignment="1">
      <alignment horizontal="center" vertical="top"/>
    </xf>
    <xf numFmtId="0" fontId="4" fillId="2" borderId="15" xfId="3" applyFont="1" applyFill="1" applyBorder="1" applyAlignment="1">
      <alignment horizontal="right" vertical="top"/>
    </xf>
    <xf numFmtId="0" fontId="4" fillId="2" borderId="16" xfId="3" applyFont="1" applyFill="1" applyBorder="1" applyAlignment="1">
      <alignment horizontal="left" vertical="top"/>
    </xf>
    <xf numFmtId="0" fontId="4" fillId="2" borderId="17" xfId="3" applyFont="1" applyFill="1" applyBorder="1" applyAlignment="1">
      <alignment horizontal="center" vertical="top" wrapText="1"/>
    </xf>
    <xf numFmtId="0" fontId="4" fillId="2" borderId="18" xfId="3" applyFont="1" applyFill="1" applyBorder="1" applyAlignment="1">
      <alignment horizontal="right" vertical="top" wrapText="1"/>
    </xf>
    <xf numFmtId="0" fontId="4" fillId="2" borderId="19" xfId="3" applyFont="1" applyFill="1" applyBorder="1" applyAlignment="1">
      <alignment horizontal="right" vertical="top" wrapText="1"/>
    </xf>
    <xf numFmtId="0" fontId="4" fillId="2" borderId="20" xfId="3" applyFont="1" applyFill="1" applyBorder="1" applyAlignment="1">
      <alignment vertical="top"/>
    </xf>
    <xf numFmtId="0" fontId="4" fillId="2" borderId="21" xfId="3" applyFont="1" applyFill="1" applyBorder="1" applyAlignment="1">
      <alignment horizontal="right" vertical="top"/>
    </xf>
    <xf numFmtId="0" fontId="6" fillId="2" borderId="22" xfId="3" applyFont="1" applyFill="1" applyBorder="1" applyAlignment="1">
      <alignment horizontal="left" vertical="top"/>
    </xf>
    <xf numFmtId="43" fontId="4" fillId="2" borderId="18" xfId="4" applyFont="1" applyFill="1" applyBorder="1" applyAlignment="1">
      <alignment horizontal="right" vertical="top"/>
    </xf>
    <xf numFmtId="43" fontId="4" fillId="2" borderId="19" xfId="4" applyFont="1" applyFill="1" applyBorder="1" applyAlignment="1">
      <alignment horizontal="right" vertical="top"/>
    </xf>
    <xf numFmtId="0" fontId="4" fillId="2" borderId="14" xfId="3" applyFont="1" applyFill="1" applyBorder="1" applyAlignment="1">
      <alignment horizontal="center" vertical="top"/>
    </xf>
    <xf numFmtId="0" fontId="4" fillId="2" borderId="23" xfId="3" applyFont="1" applyFill="1" applyBorder="1" applyAlignment="1">
      <alignment horizontal="center" vertical="top" wrapText="1"/>
    </xf>
    <xf numFmtId="43" fontId="4" fillId="2" borderId="24" xfId="4" applyFont="1" applyFill="1" applyBorder="1" applyAlignment="1">
      <alignment horizontal="right" vertical="top"/>
    </xf>
    <xf numFmtId="0" fontId="4" fillId="2" borderId="14" xfId="3" applyFont="1" applyFill="1" applyBorder="1" applyAlignment="1">
      <alignment vertical="top"/>
    </xf>
    <xf numFmtId="43" fontId="4" fillId="2" borderId="25" xfId="4" applyFont="1" applyFill="1" applyBorder="1" applyAlignment="1">
      <alignment horizontal="right" vertical="top"/>
    </xf>
    <xf numFmtId="0" fontId="4" fillId="2" borderId="10" xfId="3" applyFont="1" applyFill="1" applyBorder="1" applyAlignment="1">
      <alignment horizontal="right" vertical="top"/>
    </xf>
    <xf numFmtId="43" fontId="4" fillId="2" borderId="0" xfId="4" applyFont="1" applyFill="1" applyAlignment="1">
      <alignment horizontal="left" vertical="top"/>
    </xf>
    <xf numFmtId="0" fontId="4" fillId="2" borderId="24" xfId="3" applyFont="1" applyFill="1" applyBorder="1" applyAlignment="1">
      <alignment horizontal="right" vertical="top" wrapText="1"/>
    </xf>
    <xf numFmtId="0" fontId="4" fillId="2" borderId="26" xfId="3" applyFont="1" applyFill="1" applyBorder="1" applyAlignment="1">
      <alignment vertical="top"/>
    </xf>
    <xf numFmtId="0" fontId="4" fillId="2" borderId="27" xfId="3" applyFont="1" applyFill="1" applyBorder="1" applyAlignment="1">
      <alignment vertical="top" wrapText="1"/>
    </xf>
    <xf numFmtId="0" fontId="4" fillId="2" borderId="28" xfId="3" applyFont="1" applyFill="1" applyBorder="1" applyAlignment="1">
      <alignment horizontal="right" vertical="top" wrapText="1"/>
    </xf>
    <xf numFmtId="0" fontId="4" fillId="2" borderId="28" xfId="3" applyFont="1" applyFill="1" applyBorder="1" applyAlignment="1">
      <alignment vertical="top" wrapText="1"/>
    </xf>
    <xf numFmtId="0" fontId="4" fillId="2" borderId="29" xfId="3" applyFont="1" applyFill="1" applyBorder="1" applyAlignment="1">
      <alignment vertical="top" wrapText="1"/>
    </xf>
    <xf numFmtId="0" fontId="4" fillId="2" borderId="30" xfId="3" applyFont="1" applyFill="1" applyBorder="1" applyAlignment="1">
      <alignment vertical="top" wrapText="1"/>
    </xf>
    <xf numFmtId="0" fontId="4" fillId="2" borderId="31" xfId="3" applyFont="1" applyFill="1" applyBorder="1" applyAlignment="1">
      <alignment vertical="top" wrapText="1"/>
    </xf>
    <xf numFmtId="0" fontId="4" fillId="2" borderId="32" xfId="3" applyFont="1" applyFill="1" applyBorder="1" applyAlignment="1">
      <alignment vertical="top"/>
    </xf>
    <xf numFmtId="0" fontId="4" fillId="2" borderId="16" xfId="3" applyFont="1" applyFill="1" applyBorder="1" applyAlignment="1">
      <alignment horizontal="left" vertical="top" indent="1"/>
    </xf>
    <xf numFmtId="0" fontId="4" fillId="2" borderId="16" xfId="3" applyFont="1" applyFill="1" applyBorder="1" applyAlignment="1">
      <alignment horizontal="left" vertical="top" indent="2"/>
    </xf>
    <xf numFmtId="0" fontId="4" fillId="2" borderId="0" xfId="3" applyFont="1" applyFill="1" applyAlignment="1">
      <alignment horizontal="left" vertical="top" indent="2"/>
    </xf>
    <xf numFmtId="0" fontId="4" fillId="2" borderId="25" xfId="3" applyFont="1" applyFill="1" applyBorder="1" applyAlignment="1">
      <alignment horizontal="right" vertical="top" wrapText="1"/>
    </xf>
    <xf numFmtId="0" fontId="4" fillId="2" borderId="33" xfId="3" applyFont="1" applyFill="1" applyBorder="1" applyAlignment="1">
      <alignment vertical="top"/>
    </xf>
    <xf numFmtId="0" fontId="4" fillId="2" borderId="34" xfId="3" applyFont="1" applyFill="1" applyBorder="1" applyAlignment="1">
      <alignment horizontal="left" vertical="top"/>
    </xf>
    <xf numFmtId="0" fontId="4" fillId="2" borderId="35" xfId="3" applyFont="1" applyFill="1" applyBorder="1" applyAlignment="1">
      <alignment vertical="top"/>
    </xf>
    <xf numFmtId="0" fontId="4" fillId="2" borderId="36" xfId="3" applyFont="1" applyFill="1" applyBorder="1" applyAlignment="1">
      <alignment vertical="top"/>
    </xf>
    <xf numFmtId="0" fontId="8" fillId="2" borderId="34" xfId="3" applyFont="1" applyFill="1" applyBorder="1" applyAlignment="1">
      <alignment horizontal="left" vertical="top"/>
    </xf>
    <xf numFmtId="0" fontId="4" fillId="2" borderId="34" xfId="3" applyFont="1" applyFill="1" applyBorder="1" applyAlignment="1">
      <alignment horizontal="left" vertical="top" indent="1"/>
    </xf>
    <xf numFmtId="0" fontId="4" fillId="2" borderId="34" xfId="3" applyFont="1" applyFill="1" applyBorder="1" applyAlignment="1">
      <alignment horizontal="left" vertical="top" indent="2"/>
    </xf>
    <xf numFmtId="0" fontId="8" fillId="2" borderId="16" xfId="3" applyFont="1" applyFill="1" applyBorder="1" applyAlignment="1">
      <alignment horizontal="left" vertical="top" indent="1"/>
    </xf>
    <xf numFmtId="0" fontId="4" fillId="0" borderId="16" xfId="3" applyFont="1" applyBorder="1" applyAlignment="1">
      <alignment horizontal="left" vertical="top"/>
    </xf>
    <xf numFmtId="0" fontId="4" fillId="2" borderId="37" xfId="3" applyFont="1" applyFill="1" applyBorder="1" applyAlignment="1">
      <alignment vertical="top" wrapText="1"/>
    </xf>
    <xf numFmtId="0" fontId="4" fillId="2" borderId="15" xfId="3" applyFont="1" applyFill="1" applyBorder="1" applyAlignment="1">
      <alignment horizontal="right" vertical="top" wrapText="1"/>
    </xf>
    <xf numFmtId="0" fontId="4" fillId="2" borderId="15" xfId="3" applyFont="1" applyFill="1" applyBorder="1" applyAlignment="1">
      <alignment vertical="top" wrapText="1"/>
    </xf>
    <xf numFmtId="0" fontId="4" fillId="2" borderId="17" xfId="3" applyFont="1" applyFill="1" applyBorder="1" applyAlignment="1">
      <alignment vertical="top" wrapText="1"/>
    </xf>
    <xf numFmtId="43" fontId="4" fillId="2" borderId="18" xfId="4" applyFont="1" applyFill="1" applyBorder="1" applyAlignment="1">
      <alignment vertical="top"/>
    </xf>
    <xf numFmtId="43" fontId="4" fillId="2" borderId="19" xfId="4" applyFont="1" applyFill="1" applyBorder="1" applyAlignment="1">
      <alignment vertical="top"/>
    </xf>
    <xf numFmtId="0" fontId="4" fillId="2" borderId="38" xfId="3" applyFont="1" applyFill="1" applyBorder="1" applyAlignment="1">
      <alignment horizontal="center" vertical="top"/>
    </xf>
    <xf numFmtId="0" fontId="4" fillId="2" borderId="39" xfId="3" applyFont="1" applyFill="1" applyBorder="1" applyAlignment="1">
      <alignment horizontal="left" vertical="top"/>
    </xf>
    <xf numFmtId="0" fontId="4" fillId="2" borderId="11" xfId="3" applyFont="1" applyFill="1" applyBorder="1" applyAlignment="1">
      <alignment horizontal="center" vertical="top" wrapText="1"/>
    </xf>
    <xf numFmtId="43" fontId="4" fillId="2" borderId="40" xfId="4" applyFont="1" applyFill="1" applyBorder="1" applyAlignment="1">
      <alignment horizontal="right" vertical="top"/>
    </xf>
    <xf numFmtId="43" fontId="4" fillId="2" borderId="41" xfId="4" applyFont="1" applyFill="1" applyBorder="1" applyAlignment="1">
      <alignment horizontal="right" vertical="top"/>
    </xf>
    <xf numFmtId="0" fontId="4" fillId="2" borderId="42" xfId="3" applyFont="1" applyFill="1" applyBorder="1" applyAlignment="1">
      <alignment vertical="top"/>
    </xf>
    <xf numFmtId="0" fontId="4" fillId="2" borderId="0" xfId="3" applyFont="1" applyFill="1" applyAlignment="1">
      <alignment horizontal="left" vertical="top" indent="1"/>
    </xf>
    <xf numFmtId="49" fontId="4" fillId="2" borderId="0" xfId="3" applyNumberFormat="1" applyFont="1" applyFill="1" applyAlignment="1">
      <alignment vertical="top"/>
    </xf>
    <xf numFmtId="0" fontId="4" fillId="2" borderId="1" xfId="3" applyFont="1" applyFill="1" applyBorder="1" applyAlignment="1">
      <alignment horizontal="left" vertical="top"/>
    </xf>
    <xf numFmtId="0" fontId="9" fillId="2" borderId="1" xfId="3" applyFont="1" applyFill="1" applyBorder="1" applyAlignment="1">
      <alignment horizontal="left" vertical="top"/>
    </xf>
    <xf numFmtId="0" fontId="5" fillId="2" borderId="0" xfId="3" applyFont="1" applyFill="1" applyAlignment="1">
      <alignment horizontal="left" vertical="top"/>
    </xf>
    <xf numFmtId="49" fontId="5" fillId="2" borderId="0" xfId="3" applyNumberFormat="1" applyFont="1" applyFill="1" applyAlignment="1">
      <alignment horizontal="left" vertical="top"/>
    </xf>
    <xf numFmtId="0" fontId="4" fillId="2" borderId="43" xfId="3" applyFont="1" applyFill="1" applyBorder="1" applyAlignment="1">
      <alignment horizontal="center" wrapText="1"/>
    </xf>
    <xf numFmtId="0" fontId="4" fillId="2" borderId="18" xfId="3" applyFont="1" applyFill="1" applyBorder="1" applyAlignment="1">
      <alignment horizontal="center" wrapText="1"/>
    </xf>
    <xf numFmtId="0" fontId="4" fillId="2" borderId="12" xfId="3" applyFont="1" applyFill="1" applyBorder="1" applyAlignment="1">
      <alignment horizontal="center" wrapText="1"/>
    </xf>
    <xf numFmtId="0" fontId="4" fillId="2" borderId="37" xfId="3" applyFont="1" applyFill="1" applyBorder="1" applyAlignment="1">
      <alignment horizontal="center" vertical="top" wrapText="1"/>
    </xf>
    <xf numFmtId="0" fontId="4" fillId="2" borderId="16" xfId="3" applyFont="1" applyFill="1" applyBorder="1" applyAlignment="1">
      <alignment horizontal="center" vertical="top" wrapText="1"/>
    </xf>
    <xf numFmtId="0" fontId="4" fillId="2" borderId="44" xfId="3" applyFont="1" applyFill="1" applyBorder="1" applyAlignment="1">
      <alignment horizontal="right" vertical="top" wrapText="1"/>
    </xf>
    <xf numFmtId="43" fontId="4" fillId="2" borderId="44" xfId="4" applyFont="1" applyFill="1" applyBorder="1" applyAlignment="1">
      <alignment horizontal="right" vertical="top"/>
    </xf>
    <xf numFmtId="0" fontId="4" fillId="2" borderId="45" xfId="3" applyFont="1" applyFill="1" applyBorder="1" applyAlignment="1">
      <alignment vertical="top" wrapText="1"/>
    </xf>
    <xf numFmtId="0" fontId="4" fillId="2" borderId="46" xfId="3" applyFont="1" applyFill="1" applyBorder="1" applyAlignment="1">
      <alignment vertical="top" wrapText="1"/>
    </xf>
    <xf numFmtId="0" fontId="4" fillId="2" borderId="47" xfId="3" applyFont="1" applyFill="1" applyBorder="1" applyAlignment="1">
      <alignment vertical="top" wrapText="1"/>
    </xf>
    <xf numFmtId="0" fontId="4" fillId="2" borderId="37" xfId="3" applyFont="1" applyFill="1" applyBorder="1" applyAlignment="1">
      <alignment horizontal="right" vertical="top" wrapText="1"/>
    </xf>
    <xf numFmtId="0" fontId="5" fillId="2" borderId="1" xfId="3" applyFont="1" applyFill="1" applyBorder="1" applyAlignment="1">
      <alignment horizontal="left" vertical="top"/>
    </xf>
    <xf numFmtId="0" fontId="4" fillId="2" borderId="21" xfId="3" applyFont="1" applyFill="1" applyBorder="1" applyAlignment="1">
      <alignment horizontal="right" vertical="top" wrapText="1"/>
    </xf>
    <xf numFmtId="0" fontId="4" fillId="2" borderId="21" xfId="3" applyFont="1" applyFill="1" applyBorder="1" applyAlignment="1">
      <alignment vertical="top" wrapText="1"/>
    </xf>
    <xf numFmtId="0" fontId="4" fillId="2" borderId="34" xfId="3" applyFont="1" applyFill="1" applyBorder="1" applyAlignment="1">
      <alignment horizontal="center" vertical="top" wrapText="1"/>
    </xf>
    <xf numFmtId="43" fontId="4" fillId="2" borderId="48" xfId="4" applyFont="1" applyFill="1" applyBorder="1" applyAlignment="1">
      <alignment horizontal="right" vertical="top"/>
    </xf>
    <xf numFmtId="0" fontId="11" fillId="2" borderId="0" xfId="3" applyFont="1" applyFill="1" applyAlignment="1">
      <alignment vertical="top"/>
    </xf>
    <xf numFmtId="0" fontId="8" fillId="2" borderId="0" xfId="3" applyFont="1" applyFill="1" applyAlignment="1">
      <alignment vertical="top"/>
    </xf>
    <xf numFmtId="0" fontId="12" fillId="2" borderId="0" xfId="3" applyFont="1" applyFill="1" applyAlignment="1">
      <alignment horizontal="center" vertical="top"/>
    </xf>
    <xf numFmtId="0" fontId="12" fillId="2" borderId="0" xfId="3" applyFont="1" applyFill="1" applyAlignment="1">
      <alignment vertical="top"/>
    </xf>
    <xf numFmtId="0" fontId="8" fillId="2" borderId="1" xfId="3" applyFont="1" applyFill="1" applyBorder="1" applyAlignment="1">
      <alignment vertical="top"/>
    </xf>
    <xf numFmtId="0" fontId="12" fillId="2" borderId="1" xfId="3" applyFont="1" applyFill="1" applyBorder="1" applyAlignment="1">
      <alignment horizontal="center" vertical="top"/>
    </xf>
    <xf numFmtId="0" fontId="8" fillId="0" borderId="1" xfId="3" applyFont="1" applyBorder="1" applyAlignment="1">
      <alignment horizontal="center"/>
    </xf>
    <xf numFmtId="0" fontId="12" fillId="2" borderId="1" xfId="3" applyFont="1" applyFill="1" applyBorder="1" applyAlignment="1">
      <alignment vertical="top"/>
    </xf>
    <xf numFmtId="0" fontId="12" fillId="2" borderId="0" xfId="3" applyFont="1" applyFill="1" applyAlignment="1">
      <alignment horizontal="center" vertical="top"/>
    </xf>
    <xf numFmtId="0" fontId="8" fillId="2" borderId="49" xfId="3" applyFont="1" applyFill="1" applyBorder="1" applyAlignment="1">
      <alignment vertical="top"/>
    </xf>
    <xf numFmtId="0" fontId="8" fillId="2" borderId="3" xfId="3" applyFont="1" applyFill="1" applyBorder="1" applyAlignment="1">
      <alignment horizontal="center" wrapText="1"/>
    </xf>
    <xf numFmtId="0" fontId="8" fillId="2" borderId="4" xfId="3" applyFont="1" applyFill="1" applyBorder="1" applyAlignment="1">
      <alignment horizontal="center" wrapText="1"/>
    </xf>
    <xf numFmtId="0" fontId="8" fillId="2" borderId="5" xfId="3" applyFont="1" applyFill="1" applyBorder="1" applyAlignment="1">
      <alignment horizontal="center" wrapText="1"/>
    </xf>
    <xf numFmtId="0" fontId="8" fillId="2" borderId="6" xfId="3" applyFont="1" applyFill="1" applyBorder="1" applyAlignment="1">
      <alignment horizontal="center" wrapText="1"/>
    </xf>
    <xf numFmtId="0" fontId="8" fillId="2" borderId="7" xfId="3" applyFont="1" applyFill="1" applyBorder="1" applyAlignment="1">
      <alignment horizontal="center" wrapText="1"/>
    </xf>
    <xf numFmtId="0" fontId="8" fillId="2" borderId="4" xfId="3" applyFont="1" applyFill="1" applyBorder="1" applyAlignment="1">
      <alignment vertical="top"/>
    </xf>
    <xf numFmtId="0" fontId="8" fillId="2" borderId="8" xfId="3" applyFont="1" applyFill="1" applyBorder="1" applyAlignment="1">
      <alignment vertical="top"/>
    </xf>
    <xf numFmtId="0" fontId="8" fillId="2" borderId="0" xfId="3" applyFont="1" applyFill="1" applyAlignment="1">
      <alignment horizontal="center" wrapText="1"/>
    </xf>
    <xf numFmtId="0" fontId="8" fillId="2" borderId="10" xfId="3" applyFont="1" applyFill="1" applyBorder="1" applyAlignment="1">
      <alignment horizontal="center" wrapText="1"/>
    </xf>
    <xf numFmtId="0" fontId="8" fillId="2" borderId="11" xfId="3" applyFont="1" applyFill="1" applyBorder="1" applyAlignment="1">
      <alignment horizontal="center" wrapText="1"/>
    </xf>
    <xf numFmtId="0" fontId="8" fillId="2" borderId="12" xfId="3" applyFont="1" applyFill="1" applyBorder="1" applyAlignment="1">
      <alignment horizontal="center" wrapText="1"/>
    </xf>
    <xf numFmtId="0" fontId="8" fillId="2" borderId="13" xfId="3" applyFont="1" applyFill="1" applyBorder="1" applyAlignment="1">
      <alignment vertical="top"/>
    </xf>
    <xf numFmtId="0" fontId="8" fillId="2" borderId="14" xfId="3" quotePrefix="1" applyFont="1" applyFill="1" applyBorder="1" applyAlignment="1">
      <alignment horizontal="center" vertical="top"/>
    </xf>
    <xf numFmtId="0" fontId="8" fillId="2" borderId="15" xfId="3" applyFont="1" applyFill="1" applyBorder="1" applyAlignment="1">
      <alignment horizontal="right" vertical="top"/>
    </xf>
    <xf numFmtId="0" fontId="13" fillId="2" borderId="17" xfId="3" applyFont="1" applyFill="1" applyBorder="1" applyAlignment="1">
      <alignment horizontal="center" vertical="top" wrapText="1"/>
    </xf>
    <xf numFmtId="0" fontId="8" fillId="2" borderId="18" xfId="3" applyFont="1" applyFill="1" applyBorder="1" applyAlignment="1">
      <alignment horizontal="right" vertical="top" wrapText="1"/>
    </xf>
    <xf numFmtId="0" fontId="8" fillId="2" borderId="50" xfId="3" applyFont="1" applyFill="1" applyBorder="1" applyAlignment="1">
      <alignment vertical="top"/>
    </xf>
    <xf numFmtId="0" fontId="8" fillId="2" borderId="14" xfId="3" applyFont="1" applyFill="1" applyBorder="1" applyAlignment="1">
      <alignment horizontal="center" vertical="top"/>
    </xf>
    <xf numFmtId="0" fontId="8" fillId="2" borderId="15" xfId="3" quotePrefix="1" applyFont="1" applyFill="1" applyBorder="1" applyAlignment="1">
      <alignment horizontal="right" vertical="top"/>
    </xf>
    <xf numFmtId="0" fontId="8" fillId="2" borderId="17" xfId="3" applyFont="1" applyFill="1" applyBorder="1" applyAlignment="1">
      <alignment horizontal="center" vertical="top" wrapText="1"/>
    </xf>
    <xf numFmtId="43" fontId="8" fillId="2" borderId="18" xfId="4" applyFont="1" applyFill="1" applyBorder="1" applyAlignment="1">
      <alignment horizontal="right" vertical="top"/>
    </xf>
    <xf numFmtId="0" fontId="8" fillId="2" borderId="14" xfId="3" applyFont="1" applyFill="1" applyBorder="1" applyAlignment="1">
      <alignment vertical="top"/>
    </xf>
    <xf numFmtId="0" fontId="8" fillId="2" borderId="16" xfId="3" applyFont="1" applyFill="1" applyBorder="1" applyAlignment="1">
      <alignment horizontal="left" vertical="top"/>
    </xf>
    <xf numFmtId="0" fontId="14" fillId="2" borderId="22" xfId="3" applyFont="1" applyFill="1" applyBorder="1" applyAlignment="1">
      <alignment horizontal="left" vertical="top"/>
    </xf>
    <xf numFmtId="0" fontId="8" fillId="2" borderId="15" xfId="3" applyFont="1" applyFill="1" applyBorder="1" applyAlignment="1">
      <alignment horizontal="left" vertical="top" wrapText="1" indent="2"/>
    </xf>
    <xf numFmtId="0" fontId="13" fillId="2" borderId="37" xfId="3" applyFont="1" applyFill="1" applyBorder="1" applyAlignment="1">
      <alignment vertical="top" wrapText="1"/>
    </xf>
    <xf numFmtId="0" fontId="13" fillId="2" borderId="15" xfId="3" applyFont="1" applyFill="1" applyBorder="1" applyAlignment="1">
      <alignment horizontal="right" vertical="top" wrapText="1"/>
    </xf>
    <xf numFmtId="0" fontId="8" fillId="2" borderId="16" xfId="3" applyFont="1" applyFill="1" applyBorder="1" applyAlignment="1">
      <alignment horizontal="left" vertical="top" wrapText="1" indent="2"/>
    </xf>
    <xf numFmtId="0" fontId="8" fillId="2" borderId="16" xfId="3" applyFont="1" applyFill="1" applyBorder="1" applyAlignment="1">
      <alignment horizontal="left" vertical="top" indent="2"/>
    </xf>
    <xf numFmtId="0" fontId="8" fillId="2" borderId="17" xfId="3" applyFont="1" applyFill="1" applyBorder="1" applyAlignment="1">
      <alignment vertical="top"/>
    </xf>
    <xf numFmtId="43" fontId="8" fillId="2" borderId="18" xfId="4" applyFont="1" applyFill="1" applyBorder="1" applyAlignment="1">
      <alignment vertical="top"/>
    </xf>
    <xf numFmtId="0" fontId="8" fillId="2" borderId="16" xfId="3" quotePrefix="1" applyFont="1" applyFill="1" applyBorder="1" applyAlignment="1">
      <alignment horizontal="left" vertical="top" indent="2"/>
    </xf>
    <xf numFmtId="43" fontId="8" fillId="2" borderId="40" xfId="4" applyFont="1" applyFill="1" applyBorder="1" applyAlignment="1">
      <alignment horizontal="right" vertical="top"/>
    </xf>
    <xf numFmtId="0" fontId="8" fillId="2" borderId="16" xfId="3" applyFont="1" applyFill="1" applyBorder="1" applyAlignment="1">
      <alignment vertical="top"/>
    </xf>
    <xf numFmtId="0" fontId="8" fillId="2" borderId="11" xfId="3" applyFont="1" applyFill="1" applyBorder="1" applyAlignment="1">
      <alignment horizontal="center" vertical="top" wrapText="1"/>
    </xf>
    <xf numFmtId="0" fontId="8" fillId="2" borderId="16" xfId="3" quotePrefix="1" applyFont="1" applyFill="1" applyBorder="1" applyAlignment="1">
      <alignment vertical="top"/>
    </xf>
    <xf numFmtId="0" fontId="8" fillId="2" borderId="10" xfId="3" applyFont="1" applyFill="1" applyBorder="1" applyAlignment="1">
      <alignment horizontal="right" vertical="top"/>
    </xf>
    <xf numFmtId="0" fontId="8" fillId="2" borderId="15" xfId="3" applyFont="1" applyFill="1" applyBorder="1" applyAlignment="1">
      <alignment horizontal="left" vertical="top" wrapText="1" indent="1"/>
    </xf>
    <xf numFmtId="0" fontId="13" fillId="2" borderId="27" xfId="3" applyFont="1" applyFill="1" applyBorder="1" applyAlignment="1">
      <alignment vertical="top" wrapText="1"/>
    </xf>
    <xf numFmtId="0" fontId="13" fillId="2" borderId="28" xfId="3" applyFont="1" applyFill="1" applyBorder="1" applyAlignment="1">
      <alignment horizontal="right" vertical="top" wrapText="1"/>
    </xf>
    <xf numFmtId="0" fontId="13" fillId="2" borderId="51" xfId="3" applyFont="1" applyFill="1" applyBorder="1" applyAlignment="1">
      <alignment horizontal="left" vertical="top" wrapText="1"/>
    </xf>
    <xf numFmtId="0" fontId="13" fillId="2" borderId="46" xfId="3" applyFont="1" applyFill="1" applyBorder="1" applyAlignment="1">
      <alignment horizontal="center" vertical="top" wrapText="1"/>
    </xf>
    <xf numFmtId="0" fontId="13" fillId="2" borderId="30" xfId="3" applyFont="1" applyFill="1" applyBorder="1" applyAlignment="1">
      <alignment horizontal="right" vertical="top" wrapText="1"/>
    </xf>
    <xf numFmtId="0" fontId="8" fillId="2" borderId="0" xfId="3" applyFont="1" applyFill="1" applyAlignment="1">
      <alignment horizontal="left" vertical="top"/>
    </xf>
    <xf numFmtId="43" fontId="8" fillId="2" borderId="0" xfId="4" applyFont="1" applyFill="1" applyAlignment="1">
      <alignment vertical="top"/>
    </xf>
    <xf numFmtId="43" fontId="8" fillId="2" borderId="0" xfId="4" applyFont="1" applyFill="1" applyBorder="1" applyAlignment="1">
      <alignment vertical="top"/>
    </xf>
    <xf numFmtId="43" fontId="12" fillId="2" borderId="0" xfId="4" applyFont="1" applyFill="1" applyBorder="1" applyAlignment="1">
      <alignment vertical="top"/>
    </xf>
    <xf numFmtId="0" fontId="8" fillId="2" borderId="15" xfId="3" applyFont="1" applyFill="1" applyBorder="1" applyAlignment="1">
      <alignment vertical="top" wrapText="1"/>
    </xf>
    <xf numFmtId="0" fontId="8" fillId="2" borderId="15" xfId="3" applyFont="1" applyFill="1" applyBorder="1" applyAlignment="1">
      <alignment horizontal="left" vertical="top" wrapText="1"/>
    </xf>
    <xf numFmtId="0" fontId="8" fillId="2" borderId="15" xfId="3" applyFont="1" applyFill="1" applyBorder="1" applyAlignment="1">
      <alignment horizontal="right" vertical="top" wrapText="1"/>
    </xf>
    <xf numFmtId="0" fontId="8" fillId="2" borderId="16" xfId="3" applyFont="1" applyFill="1" applyBorder="1" applyAlignment="1">
      <alignment horizontal="left" vertical="top" wrapText="1"/>
    </xf>
    <xf numFmtId="0" fontId="8" fillId="2" borderId="0" xfId="3" applyFont="1" applyFill="1" applyAlignment="1">
      <alignment horizontal="left" vertical="top" indent="1"/>
    </xf>
    <xf numFmtId="0" fontId="8" fillId="2" borderId="16" xfId="3" quotePrefix="1" applyFont="1" applyFill="1" applyBorder="1" applyAlignment="1">
      <alignment horizontal="left" vertical="top"/>
    </xf>
    <xf numFmtId="10" fontId="8" fillId="2" borderId="0" xfId="5" applyNumberFormat="1" applyFont="1" applyFill="1" applyBorder="1" applyAlignment="1">
      <alignment vertical="top"/>
    </xf>
    <xf numFmtId="0" fontId="8" fillId="2" borderId="15" xfId="3" applyFont="1" applyFill="1" applyBorder="1" applyAlignment="1">
      <alignment horizontal="left" vertical="top" indent="2"/>
    </xf>
    <xf numFmtId="0" fontId="8" fillId="2" borderId="28" xfId="3" applyFont="1" applyFill="1" applyBorder="1" applyAlignment="1">
      <alignment horizontal="right" vertical="top" wrapText="1"/>
    </xf>
    <xf numFmtId="0" fontId="8" fillId="2" borderId="52" xfId="3" applyFont="1" applyFill="1" applyBorder="1" applyAlignment="1">
      <alignment vertical="top"/>
    </xf>
    <xf numFmtId="0" fontId="8" fillId="2" borderId="0" xfId="3" applyFont="1" applyFill="1" applyAlignment="1">
      <alignment horizontal="right" vertical="top"/>
    </xf>
    <xf numFmtId="0" fontId="8" fillId="2" borderId="1" xfId="3" applyFont="1" applyFill="1" applyBorder="1" applyAlignment="1">
      <alignment horizontal="center" vertical="top"/>
    </xf>
    <xf numFmtId="0" fontId="8" fillId="2" borderId="0" xfId="3" applyFont="1" applyFill="1" applyAlignment="1">
      <alignment horizontal="center" vertical="top"/>
    </xf>
    <xf numFmtId="0" fontId="8" fillId="2" borderId="2" xfId="3" applyFont="1" applyFill="1" applyBorder="1" applyAlignment="1">
      <alignment horizontal="center" vertical="top"/>
    </xf>
    <xf numFmtId="0" fontId="8" fillId="2" borderId="3" xfId="3" applyFont="1" applyFill="1" applyBorder="1" applyAlignment="1">
      <alignment horizontal="center" vertical="top" wrapText="1"/>
    </xf>
    <xf numFmtId="0" fontId="8" fillId="2" borderId="4" xfId="3" applyFont="1" applyFill="1" applyBorder="1" applyAlignment="1">
      <alignment horizontal="center" vertical="top" wrapText="1"/>
    </xf>
    <xf numFmtId="0" fontId="8" fillId="2" borderId="5" xfId="3" applyFont="1" applyFill="1" applyBorder="1" applyAlignment="1">
      <alignment horizontal="center" vertical="top" wrapText="1"/>
    </xf>
    <xf numFmtId="0" fontId="8" fillId="2" borderId="6" xfId="3" applyFont="1" applyFill="1" applyBorder="1" applyAlignment="1">
      <alignment horizontal="center" vertical="top" wrapText="1"/>
    </xf>
    <xf numFmtId="0" fontId="8" fillId="2" borderId="7" xfId="3" applyFont="1" applyFill="1" applyBorder="1" applyAlignment="1">
      <alignment horizontal="center" vertical="top" wrapText="1"/>
    </xf>
    <xf numFmtId="0" fontId="8" fillId="2" borderId="3" xfId="3" applyFont="1" applyFill="1" applyBorder="1" applyAlignment="1">
      <alignment horizontal="center" vertical="top"/>
    </xf>
    <xf numFmtId="0" fontId="8" fillId="2" borderId="8" xfId="3" applyFont="1" applyFill="1" applyBorder="1" applyAlignment="1">
      <alignment horizontal="center" vertical="top"/>
    </xf>
    <xf numFmtId="0" fontId="8" fillId="2" borderId="9" xfId="3" applyFont="1" applyFill="1" applyBorder="1" applyAlignment="1">
      <alignment horizontal="center" vertical="top" wrapText="1"/>
    </xf>
    <xf numFmtId="0" fontId="8" fillId="2" borderId="0" xfId="3" applyFont="1" applyFill="1" applyAlignment="1">
      <alignment horizontal="center" vertical="top" wrapText="1"/>
    </xf>
    <xf numFmtId="0" fontId="8" fillId="2" borderId="10" xfId="3" applyFont="1" applyFill="1" applyBorder="1" applyAlignment="1">
      <alignment horizontal="center" vertical="top" wrapText="1"/>
    </xf>
    <xf numFmtId="0" fontId="8" fillId="2" borderId="11" xfId="3" applyFont="1" applyFill="1" applyBorder="1" applyAlignment="1">
      <alignment horizontal="center" vertical="top" wrapText="1"/>
    </xf>
    <xf numFmtId="0" fontId="8" fillId="2" borderId="40" xfId="3" applyFont="1" applyFill="1" applyBorder="1" applyAlignment="1">
      <alignment horizontal="center" vertical="top" wrapText="1"/>
    </xf>
    <xf numFmtId="0" fontId="8" fillId="2" borderId="9" xfId="3" applyFont="1" applyFill="1" applyBorder="1" applyAlignment="1">
      <alignment horizontal="center" vertical="top"/>
    </xf>
    <xf numFmtId="43" fontId="8" fillId="2" borderId="50" xfId="4" applyFont="1" applyFill="1" applyBorder="1" applyAlignment="1">
      <alignment horizontal="right" vertical="top" wrapText="1"/>
    </xf>
    <xf numFmtId="43" fontId="8" fillId="2" borderId="18" xfId="4" applyFont="1" applyFill="1" applyBorder="1" applyAlignment="1">
      <alignment horizontal="right" vertical="top" wrapText="1"/>
    </xf>
    <xf numFmtId="0" fontId="8" fillId="2" borderId="20" xfId="3" applyFont="1" applyFill="1" applyBorder="1" applyAlignment="1">
      <alignment vertical="top"/>
    </xf>
    <xf numFmtId="0" fontId="8" fillId="2" borderId="26" xfId="3" applyFont="1" applyFill="1" applyBorder="1" applyAlignment="1">
      <alignment vertical="top"/>
    </xf>
    <xf numFmtId="0" fontId="8" fillId="2" borderId="27" xfId="3" applyFont="1" applyFill="1" applyBorder="1" applyAlignment="1">
      <alignment vertical="top" wrapText="1"/>
    </xf>
    <xf numFmtId="0" fontId="8" fillId="2" borderId="28" xfId="3" applyFont="1" applyFill="1" applyBorder="1" applyAlignment="1">
      <alignment vertical="top" wrapText="1"/>
    </xf>
    <xf numFmtId="0" fontId="8" fillId="2" borderId="29" xfId="3" applyFont="1" applyFill="1" applyBorder="1" applyAlignment="1">
      <alignment vertical="top" wrapText="1"/>
    </xf>
    <xf numFmtId="0" fontId="8" fillId="2" borderId="52" xfId="3" applyFont="1" applyFill="1" applyBorder="1" applyAlignment="1">
      <alignment vertical="top" wrapText="1"/>
    </xf>
    <xf numFmtId="0" fontId="8" fillId="2" borderId="30" xfId="3" applyFont="1" applyFill="1" applyBorder="1" applyAlignment="1">
      <alignment vertical="top" wrapText="1"/>
    </xf>
    <xf numFmtId="0" fontId="8" fillId="2" borderId="32" xfId="3" applyFont="1" applyFill="1" applyBorder="1" applyAlignment="1">
      <alignment vertical="top"/>
    </xf>
    <xf numFmtId="49" fontId="8" fillId="2" borderId="0" xfId="3" applyNumberFormat="1" applyFont="1" applyFill="1" applyAlignment="1">
      <alignment vertical="top"/>
    </xf>
    <xf numFmtId="0" fontId="8" fillId="2" borderId="1" xfId="3" applyFont="1" applyFill="1" applyBorder="1" applyAlignment="1">
      <alignment horizontal="left" vertical="top"/>
    </xf>
    <xf numFmtId="0" fontId="13" fillId="2" borderId="1" xfId="3" applyFont="1" applyFill="1" applyBorder="1" applyAlignment="1">
      <alignment horizontal="left" vertical="top"/>
    </xf>
    <xf numFmtId="0" fontId="8" fillId="2" borderId="53" xfId="3" applyFont="1" applyFill="1" applyBorder="1" applyAlignment="1">
      <alignment horizontal="center" wrapText="1"/>
    </xf>
    <xf numFmtId="0" fontId="8" fillId="2" borderId="43" xfId="3" applyFont="1" applyFill="1" applyBorder="1" applyAlignment="1">
      <alignment horizontal="center" wrapText="1"/>
    </xf>
    <xf numFmtId="0" fontId="8" fillId="2" borderId="9" xfId="3" applyFont="1" applyFill="1" applyBorder="1" applyAlignment="1">
      <alignment horizontal="center" wrapText="1"/>
    </xf>
    <xf numFmtId="0" fontId="8" fillId="2" borderId="39" xfId="3" applyFont="1" applyFill="1" applyBorder="1" applyAlignment="1">
      <alignment horizontal="center" wrapText="1"/>
    </xf>
    <xf numFmtId="0" fontId="8" fillId="2" borderId="18" xfId="3" applyFont="1" applyFill="1" applyBorder="1" applyAlignment="1">
      <alignment horizontal="center" wrapText="1"/>
    </xf>
    <xf numFmtId="0" fontId="8" fillId="2" borderId="12" xfId="3" applyFont="1" applyFill="1" applyBorder="1" applyAlignment="1">
      <alignment horizontal="center" wrapText="1"/>
    </xf>
    <xf numFmtId="0" fontId="8" fillId="2" borderId="37" xfId="3" applyFont="1" applyFill="1" applyBorder="1" applyAlignment="1">
      <alignment horizontal="center" vertical="top" wrapText="1"/>
    </xf>
    <xf numFmtId="0" fontId="8" fillId="2" borderId="16" xfId="3" applyFont="1" applyFill="1" applyBorder="1" applyAlignment="1">
      <alignment horizontal="center" vertical="top" wrapText="1"/>
    </xf>
    <xf numFmtId="0" fontId="8" fillId="2" borderId="37" xfId="3" applyFont="1" applyFill="1" applyBorder="1" applyAlignment="1">
      <alignment horizontal="right" vertical="top" wrapText="1"/>
    </xf>
    <xf numFmtId="0" fontId="8" fillId="2" borderId="37" xfId="3" applyFont="1" applyFill="1" applyBorder="1" applyAlignment="1">
      <alignment vertical="top" wrapText="1"/>
    </xf>
    <xf numFmtId="0" fontId="8" fillId="2" borderId="45" xfId="3" applyFont="1" applyFill="1" applyBorder="1" applyAlignment="1">
      <alignment vertical="top" wrapText="1"/>
    </xf>
    <xf numFmtId="43" fontId="8" fillId="2" borderId="24" xfId="4" applyFont="1" applyFill="1" applyBorder="1" applyAlignment="1">
      <alignment horizontal="right" vertical="top" wrapText="1"/>
    </xf>
    <xf numFmtId="0" fontId="8" fillId="2" borderId="46" xfId="3" applyFont="1" applyFill="1" applyBorder="1" applyAlignment="1">
      <alignment vertical="top" wrapText="1"/>
    </xf>
    <xf numFmtId="0" fontId="17" fillId="2" borderId="0" xfId="3" applyFont="1" applyFill="1" applyAlignment="1">
      <alignment vertical="top"/>
    </xf>
    <xf numFmtId="0" fontId="8" fillId="2" borderId="50" xfId="3" applyFont="1" applyFill="1" applyBorder="1" applyAlignment="1">
      <alignment horizontal="center" vertical="top"/>
    </xf>
    <xf numFmtId="165" fontId="8" fillId="2" borderId="50" xfId="3" quotePrefix="1" applyNumberFormat="1" applyFont="1" applyFill="1" applyBorder="1" applyAlignment="1">
      <alignment horizontal="center" vertical="top"/>
    </xf>
    <xf numFmtId="0" fontId="8" fillId="0" borderId="0" xfId="3" applyFont="1" applyAlignment="1">
      <alignment vertical="top"/>
    </xf>
    <xf numFmtId="165" fontId="8" fillId="2" borderId="0" xfId="3" quotePrefix="1" applyNumberFormat="1" applyFont="1" applyFill="1" applyAlignment="1">
      <alignment vertical="top"/>
    </xf>
    <xf numFmtId="165" fontId="8" fillId="2" borderId="0" xfId="3" applyNumberFormat="1" applyFont="1" applyFill="1" applyAlignment="1">
      <alignment vertical="top"/>
    </xf>
    <xf numFmtId="0" fontId="8" fillId="2" borderId="54" xfId="3" applyFont="1" applyFill="1" applyBorder="1" applyAlignment="1">
      <alignment horizontal="left"/>
    </xf>
    <xf numFmtId="0" fontId="8" fillId="2" borderId="55" xfId="3" applyFont="1" applyFill="1" applyBorder="1" applyAlignment="1">
      <alignment horizontal="left"/>
    </xf>
    <xf numFmtId="0" fontId="8" fillId="2" borderId="43" xfId="3" applyFont="1" applyFill="1" applyBorder="1"/>
    <xf numFmtId="43" fontId="8" fillId="2" borderId="43" xfId="1" quotePrefix="1" applyFont="1" applyFill="1" applyBorder="1" applyAlignment="1">
      <alignment horizontal="right"/>
    </xf>
    <xf numFmtId="0" fontId="8" fillId="2" borderId="55" xfId="3" applyFont="1" applyFill="1" applyBorder="1"/>
    <xf numFmtId="164" fontId="8" fillId="0" borderId="0" xfId="6" applyFont="1" applyBorder="1"/>
    <xf numFmtId="0" fontId="8" fillId="0" borderId="0" xfId="3" applyFont="1"/>
    <xf numFmtId="0" fontId="8" fillId="2" borderId="0" xfId="3" applyFont="1" applyFill="1"/>
    <xf numFmtId="0" fontId="8" fillId="2" borderId="39" xfId="3" applyFont="1" applyFill="1" applyBorder="1" applyAlignment="1">
      <alignment horizontal="left"/>
    </xf>
    <xf numFmtId="0" fontId="8" fillId="2" borderId="1" xfId="3" applyFont="1" applyFill="1" applyBorder="1" applyAlignment="1">
      <alignment horizontal="left"/>
    </xf>
    <xf numFmtId="0" fontId="8" fillId="2" borderId="18" xfId="3" applyFont="1" applyFill="1" applyBorder="1"/>
    <xf numFmtId="43" fontId="8" fillId="2" borderId="18" xfId="1" applyFont="1" applyFill="1" applyBorder="1" applyAlignment="1">
      <alignment horizontal="right"/>
    </xf>
    <xf numFmtId="0" fontId="8" fillId="2" borderId="50" xfId="3" applyFont="1" applyFill="1" applyBorder="1" applyAlignment="1">
      <alignment horizontal="center" vertical="top"/>
    </xf>
    <xf numFmtId="0" fontId="8" fillId="2" borderId="50" xfId="3" applyFont="1" applyFill="1" applyBorder="1" applyAlignment="1">
      <alignment horizontal="left" vertical="top"/>
    </xf>
    <xf numFmtId="0" fontId="8" fillId="2" borderId="18" xfId="3" applyFont="1" applyFill="1" applyBorder="1" applyAlignment="1">
      <alignment vertical="top"/>
    </xf>
    <xf numFmtId="43" fontId="8" fillId="2" borderId="56" xfId="1" applyFont="1" applyFill="1" applyBorder="1" applyAlignment="1">
      <alignment horizontal="right" vertical="top"/>
    </xf>
    <xf numFmtId="164" fontId="8" fillId="0" borderId="0" xfId="6" applyFont="1" applyBorder="1" applyAlignment="1">
      <alignment vertical="top"/>
    </xf>
    <xf numFmtId="0" fontId="8" fillId="2" borderId="1" xfId="3" applyFont="1" applyFill="1" applyBorder="1" applyAlignment="1">
      <alignment horizontal="center" vertical="top"/>
    </xf>
    <xf numFmtId="43" fontId="8" fillId="2" borderId="40" xfId="1" applyFont="1" applyFill="1" applyBorder="1" applyAlignment="1">
      <alignment horizontal="right" vertical="top"/>
    </xf>
    <xf numFmtId="0" fontId="8" fillId="2" borderId="1" xfId="3" applyFont="1" applyFill="1" applyBorder="1" applyAlignment="1">
      <alignment horizontal="left" vertical="top"/>
    </xf>
    <xf numFmtId="0" fontId="8" fillId="2" borderId="40" xfId="3" applyFont="1" applyFill="1" applyBorder="1" applyAlignment="1">
      <alignment horizontal="right" vertical="top"/>
    </xf>
    <xf numFmtId="0" fontId="8" fillId="2" borderId="50" xfId="3" applyFont="1" applyFill="1" applyBorder="1" applyAlignment="1">
      <alignment horizontal="left" vertical="top"/>
    </xf>
    <xf numFmtId="43" fontId="8" fillId="2" borderId="18" xfId="1" applyFont="1" applyFill="1" applyBorder="1" applyAlignment="1">
      <alignment horizontal="right" vertical="top"/>
    </xf>
    <xf numFmtId="0" fontId="8" fillId="2" borderId="50" xfId="3" applyFont="1" applyFill="1" applyBorder="1" applyAlignment="1">
      <alignment horizontal="right" vertical="top"/>
    </xf>
    <xf numFmtId="43" fontId="8" fillId="2" borderId="56" xfId="1" quotePrefix="1" applyFont="1" applyFill="1" applyBorder="1" applyAlignment="1">
      <alignment horizontal="right" vertical="top"/>
    </xf>
    <xf numFmtId="164" fontId="8" fillId="0" borderId="0" xfId="3" applyNumberFormat="1" applyFont="1" applyAlignment="1">
      <alignment vertical="top"/>
    </xf>
    <xf numFmtId="0" fontId="8" fillId="2" borderId="16" xfId="3" applyFont="1" applyFill="1" applyBorder="1" applyAlignment="1">
      <alignment horizontal="left" vertical="top"/>
    </xf>
    <xf numFmtId="0" fontId="8" fillId="2" borderId="18" xfId="3" applyFont="1" applyFill="1" applyBorder="1" applyAlignment="1">
      <alignment horizontal="right" vertical="top"/>
    </xf>
    <xf numFmtId="43" fontId="8" fillId="2" borderId="57" xfId="1" quotePrefix="1" applyFont="1" applyFill="1" applyBorder="1" applyAlignment="1">
      <alignment horizontal="right" vertical="top"/>
    </xf>
    <xf numFmtId="43" fontId="8" fillId="2" borderId="18" xfId="1" quotePrefix="1" applyFont="1" applyFill="1" applyBorder="1" applyAlignment="1">
      <alignment horizontal="right" vertical="top"/>
    </xf>
    <xf numFmtId="164" fontId="8" fillId="2" borderId="0" xfId="3" applyNumberFormat="1" applyFont="1" applyFill="1" applyAlignment="1">
      <alignment vertical="top"/>
    </xf>
    <xf numFmtId="43" fontId="8" fillId="2" borderId="40" xfId="1" quotePrefix="1" applyFont="1" applyFill="1" applyBorder="1" applyAlignment="1">
      <alignment horizontal="right" vertical="top"/>
    </xf>
    <xf numFmtId="0" fontId="8" fillId="2" borderId="40" xfId="3" applyFont="1" applyFill="1" applyBorder="1" applyAlignment="1">
      <alignment vertical="top"/>
    </xf>
    <xf numFmtId="0" fontId="8" fillId="2" borderId="58" xfId="3" applyFont="1" applyFill="1" applyBorder="1" applyAlignment="1">
      <alignment vertical="top"/>
    </xf>
    <xf numFmtId="0" fontId="8" fillId="2" borderId="59" xfId="3" applyFont="1" applyFill="1" applyBorder="1" applyAlignment="1">
      <alignment vertical="top"/>
    </xf>
    <xf numFmtId="0" fontId="8" fillId="2" borderId="59" xfId="3" applyFont="1" applyFill="1" applyBorder="1" applyAlignment="1">
      <alignment horizontal="right" vertical="top"/>
    </xf>
    <xf numFmtId="0" fontId="12" fillId="2" borderId="1" xfId="3" applyFont="1" applyFill="1" applyBorder="1" applyAlignment="1">
      <alignment horizontal="center" vertical="center"/>
    </xf>
    <xf numFmtId="0" fontId="8" fillId="2" borderId="60" xfId="3" applyFont="1" applyFill="1" applyBorder="1" applyAlignment="1">
      <alignment horizontal="center"/>
    </xf>
    <xf numFmtId="0" fontId="8" fillId="2" borderId="54" xfId="3" applyFont="1" applyFill="1" applyBorder="1" applyAlignment="1">
      <alignment horizontal="center"/>
    </xf>
    <xf numFmtId="0" fontId="8" fillId="2" borderId="60" xfId="3" applyFont="1" applyFill="1" applyBorder="1" applyAlignment="1">
      <alignment horizontal="center"/>
    </xf>
    <xf numFmtId="0" fontId="8" fillId="2" borderId="55" xfId="3" applyFont="1" applyFill="1" applyBorder="1" applyAlignment="1">
      <alignment horizontal="center"/>
    </xf>
    <xf numFmtId="0" fontId="8" fillId="2" borderId="54" xfId="3" applyFont="1" applyFill="1" applyBorder="1" applyAlignment="1">
      <alignment horizontal="center" wrapText="1"/>
    </xf>
    <xf numFmtId="0" fontId="8" fillId="2" borderId="43" xfId="3" applyFont="1" applyFill="1" applyBorder="1" applyAlignment="1">
      <alignment horizontal="center"/>
    </xf>
    <xf numFmtId="0" fontId="8" fillId="2" borderId="55" xfId="3" applyFont="1" applyFill="1" applyBorder="1" applyAlignment="1">
      <alignment horizontal="right"/>
    </xf>
    <xf numFmtId="0" fontId="8" fillId="2" borderId="0" xfId="3" applyFont="1" applyFill="1" applyAlignment="1">
      <alignment horizontal="right"/>
    </xf>
    <xf numFmtId="0" fontId="8" fillId="2" borderId="14" xfId="3" quotePrefix="1" applyFont="1" applyFill="1" applyBorder="1" applyAlignment="1">
      <alignment horizontal="right" vertical="top"/>
    </xf>
    <xf numFmtId="0" fontId="8" fillId="2" borderId="15" xfId="3" quotePrefix="1" applyFont="1" applyFill="1" applyBorder="1" applyAlignment="1">
      <alignment horizontal="center" vertical="top"/>
    </xf>
    <xf numFmtId="0" fontId="8" fillId="2" borderId="50" xfId="3" applyFont="1" applyFill="1" applyBorder="1" applyAlignment="1">
      <alignment vertical="top" wrapText="1"/>
    </xf>
    <xf numFmtId="0" fontId="8" fillId="2" borderId="14" xfId="3" applyFont="1" applyFill="1" applyBorder="1" applyAlignment="1">
      <alignment vertical="top" wrapText="1"/>
    </xf>
    <xf numFmtId="0" fontId="8" fillId="2" borderId="18" xfId="3" quotePrefix="1" applyFont="1" applyFill="1" applyBorder="1" applyAlignment="1">
      <alignment horizontal="right" vertical="top"/>
    </xf>
    <xf numFmtId="0" fontId="8" fillId="2" borderId="50" xfId="3" quotePrefix="1" applyFont="1" applyFill="1" applyBorder="1" applyAlignment="1">
      <alignment horizontal="right" vertical="top"/>
    </xf>
    <xf numFmtId="0" fontId="8" fillId="2" borderId="0" xfId="3" quotePrefix="1" applyFont="1" applyFill="1" applyAlignment="1">
      <alignment horizontal="right" vertical="top"/>
    </xf>
    <xf numFmtId="0" fontId="8" fillId="2" borderId="14" xfId="3" quotePrefix="1" applyFont="1" applyFill="1" applyBorder="1" applyAlignment="1">
      <alignment horizontal="right"/>
    </xf>
    <xf numFmtId="0" fontId="8" fillId="2" borderId="15" xfId="3" applyFont="1" applyFill="1" applyBorder="1" applyAlignment="1">
      <alignment horizontal="center"/>
    </xf>
    <xf numFmtId="0" fontId="8" fillId="2" borderId="15" xfId="3" quotePrefix="1" applyFont="1" applyFill="1" applyBorder="1" applyAlignment="1">
      <alignment horizontal="right"/>
    </xf>
    <xf numFmtId="0" fontId="8" fillId="2" borderId="16" xfId="3" applyFont="1" applyFill="1" applyBorder="1" applyAlignment="1">
      <alignment horizontal="left" wrapText="1"/>
    </xf>
    <xf numFmtId="0" fontId="8" fillId="2" borderId="50" xfId="3" applyFont="1" applyFill="1" applyBorder="1" applyAlignment="1">
      <alignment horizontal="left" wrapText="1"/>
    </xf>
    <xf numFmtId="0" fontId="8" fillId="2" borderId="14" xfId="3" applyFont="1" applyFill="1" applyBorder="1" applyAlignment="1">
      <alignment horizontal="left" wrapText="1"/>
    </xf>
    <xf numFmtId="0" fontId="8" fillId="2" borderId="16" xfId="3" applyFont="1" applyFill="1" applyBorder="1"/>
    <xf numFmtId="43" fontId="8" fillId="2" borderId="18" xfId="1" quotePrefix="1" applyFont="1" applyFill="1" applyBorder="1" applyAlignment="1">
      <alignment horizontal="right"/>
    </xf>
    <xf numFmtId="0" fontId="8" fillId="2" borderId="18" xfId="3" applyFont="1" applyFill="1" applyBorder="1" applyAlignment="1">
      <alignment horizontal="right"/>
    </xf>
    <xf numFmtId="0" fontId="8" fillId="2" borderId="50" xfId="3" quotePrefix="1" applyFont="1" applyFill="1" applyBorder="1" applyAlignment="1">
      <alignment horizontal="right"/>
    </xf>
    <xf numFmtId="0" fontId="8" fillId="2" borderId="0" xfId="3" quotePrefix="1" applyFont="1" applyFill="1" applyAlignment="1">
      <alignment horizontal="right"/>
    </xf>
    <xf numFmtId="0" fontId="8" fillId="2" borderId="15" xfId="3" applyFont="1" applyFill="1" applyBorder="1"/>
    <xf numFmtId="0" fontId="8" fillId="2" borderId="15" xfId="3" applyFont="1" applyFill="1" applyBorder="1" applyAlignment="1">
      <alignment horizontal="right"/>
    </xf>
    <xf numFmtId="0" fontId="8" fillId="2" borderId="16" xfId="3" applyFont="1" applyFill="1" applyBorder="1" applyAlignment="1">
      <alignment wrapText="1"/>
    </xf>
    <xf numFmtId="0" fontId="8" fillId="2" borderId="15" xfId="3" applyFont="1" applyFill="1" applyBorder="1" applyAlignment="1">
      <alignment vertical="top"/>
    </xf>
    <xf numFmtId="0" fontId="8" fillId="2" borderId="16" xfId="3" applyFont="1" applyFill="1" applyBorder="1" applyAlignment="1">
      <alignment vertical="top" wrapText="1"/>
    </xf>
    <xf numFmtId="0" fontId="8" fillId="2" borderId="50" xfId="3" applyFont="1" applyFill="1" applyBorder="1" applyAlignment="1">
      <alignment horizontal="left" vertical="top" wrapText="1"/>
    </xf>
    <xf numFmtId="0" fontId="8" fillId="2" borderId="14" xfId="3" applyFont="1" applyFill="1" applyBorder="1" applyAlignment="1">
      <alignment horizontal="left" vertical="top" wrapText="1"/>
    </xf>
    <xf numFmtId="0" fontId="8" fillId="2" borderId="10" xfId="3" applyFont="1" applyFill="1" applyBorder="1" applyAlignment="1">
      <alignment vertical="top"/>
    </xf>
    <xf numFmtId="0" fontId="8" fillId="2" borderId="50" xfId="3" applyFont="1" applyFill="1" applyBorder="1" applyAlignment="1">
      <alignment vertical="top" wrapText="1"/>
    </xf>
    <xf numFmtId="0" fontId="8" fillId="2" borderId="14" xfId="3" applyFont="1" applyFill="1" applyBorder="1" applyAlignment="1">
      <alignment vertical="top" wrapText="1"/>
    </xf>
    <xf numFmtId="0" fontId="8" fillId="2" borderId="39" xfId="3" applyFont="1" applyFill="1" applyBorder="1" applyAlignment="1">
      <alignment vertical="top"/>
    </xf>
    <xf numFmtId="0" fontId="8" fillId="2" borderId="16" xfId="3" applyFont="1" applyFill="1" applyBorder="1" applyAlignment="1">
      <alignment horizontal="left" vertical="top" wrapText="1"/>
    </xf>
    <xf numFmtId="0" fontId="8" fillId="2" borderId="16" xfId="3" applyFont="1" applyFill="1" applyBorder="1" applyAlignment="1">
      <alignment vertical="top" wrapText="1"/>
    </xf>
    <xf numFmtId="0" fontId="8" fillId="2" borderId="36" xfId="3" quotePrefix="1" applyFont="1" applyFill="1" applyBorder="1" applyAlignment="1">
      <alignment horizontal="right" vertical="top"/>
    </xf>
    <xf numFmtId="0" fontId="8" fillId="2" borderId="21" xfId="3" applyFont="1" applyFill="1" applyBorder="1" applyAlignment="1">
      <alignment vertical="top"/>
    </xf>
    <xf numFmtId="0" fontId="8" fillId="2" borderId="21" xfId="3" applyFont="1" applyFill="1" applyBorder="1" applyAlignment="1">
      <alignment horizontal="right" vertical="top"/>
    </xf>
    <xf numFmtId="0" fontId="8" fillId="2" borderId="34" xfId="3" applyFont="1" applyFill="1" applyBorder="1" applyAlignment="1">
      <alignment vertical="top" wrapText="1"/>
    </xf>
    <xf numFmtId="0" fontId="8" fillId="2" borderId="61" xfId="3" applyFont="1" applyFill="1" applyBorder="1" applyAlignment="1">
      <alignment vertical="top"/>
    </xf>
    <xf numFmtId="0" fontId="8" fillId="2" borderId="61" xfId="3" applyFont="1" applyFill="1" applyBorder="1" applyAlignment="1">
      <alignment horizontal="left" vertical="top" wrapText="1"/>
    </xf>
    <xf numFmtId="0" fontId="8" fillId="2" borderId="36" xfId="3" applyFont="1" applyFill="1" applyBorder="1" applyAlignment="1">
      <alignment horizontal="left" vertical="top" wrapText="1"/>
    </xf>
    <xf numFmtId="0" fontId="8" fillId="2" borderId="34" xfId="3" applyFont="1" applyFill="1" applyBorder="1" applyAlignment="1">
      <alignment vertical="top"/>
    </xf>
    <xf numFmtId="0" fontId="8" fillId="2" borderId="24" xfId="3" applyFont="1" applyFill="1" applyBorder="1" applyAlignment="1">
      <alignment horizontal="right" vertical="top"/>
    </xf>
    <xf numFmtId="43" fontId="8" fillId="2" borderId="24" xfId="1" applyFont="1" applyFill="1" applyBorder="1" applyAlignment="1">
      <alignment horizontal="right" vertical="top"/>
    </xf>
    <xf numFmtId="0" fontId="8" fillId="2" borderId="61" xfId="3" quotePrefix="1" applyFont="1" applyFill="1" applyBorder="1" applyAlignment="1">
      <alignment horizontal="right" vertical="top"/>
    </xf>
    <xf numFmtId="0" fontId="8" fillId="2" borderId="61" xfId="3" applyFont="1" applyFill="1" applyBorder="1" applyAlignment="1">
      <alignment vertical="top" wrapText="1"/>
    </xf>
    <xf numFmtId="0" fontId="8" fillId="2" borderId="0" xfId="3" applyFont="1" applyFill="1" applyAlignment="1">
      <alignment horizontal="center" vertical="top"/>
    </xf>
    <xf numFmtId="165" fontId="8" fillId="2" borderId="50" xfId="3" applyNumberFormat="1" applyFont="1" applyFill="1" applyBorder="1" applyAlignment="1">
      <alignment horizontal="center" vertical="top"/>
    </xf>
    <xf numFmtId="0" fontId="8" fillId="2" borderId="50" xfId="3" quotePrefix="1" applyFont="1" applyFill="1" applyBorder="1" applyAlignment="1">
      <alignment horizontal="left" vertical="top"/>
    </xf>
    <xf numFmtId="49" fontId="8" fillId="2" borderId="0" xfId="3" quotePrefix="1" applyNumberFormat="1" applyFont="1" applyFill="1" applyAlignment="1">
      <alignment horizontal="center" vertical="top"/>
    </xf>
    <xf numFmtId="15" fontId="8" fillId="2" borderId="0" xfId="3" applyNumberFormat="1" applyFont="1" applyFill="1" applyAlignment="1">
      <alignment vertical="top"/>
    </xf>
    <xf numFmtId="165" fontId="8" fillId="2" borderId="61" xfId="3" applyNumberFormat="1" applyFont="1" applyFill="1" applyBorder="1" applyAlignment="1">
      <alignment horizontal="center" vertical="top"/>
    </xf>
    <xf numFmtId="0" fontId="8" fillId="2" borderId="61" xfId="3" quotePrefix="1" applyFont="1" applyFill="1" applyBorder="1" applyAlignment="1">
      <alignment horizontal="left" vertical="top"/>
    </xf>
    <xf numFmtId="0" fontId="8" fillId="2" borderId="54" xfId="3" applyFont="1" applyFill="1" applyBorder="1" applyAlignment="1">
      <alignment horizontal="left" vertical="top"/>
    </xf>
    <xf numFmtId="0" fontId="8" fillId="2" borderId="55" xfId="3" applyFont="1" applyFill="1" applyBorder="1" applyAlignment="1">
      <alignment horizontal="left" vertical="top"/>
    </xf>
    <xf numFmtId="0" fontId="8" fillId="2" borderId="60" xfId="3" applyFont="1" applyFill="1" applyBorder="1" applyAlignment="1">
      <alignment horizontal="left" vertical="top"/>
    </xf>
    <xf numFmtId="0" fontId="8" fillId="2" borderId="55" xfId="3" applyFont="1" applyFill="1" applyBorder="1" applyAlignment="1">
      <alignment vertical="top"/>
    </xf>
    <xf numFmtId="43" fontId="8" fillId="2" borderId="43" xfId="1" quotePrefix="1" applyFont="1" applyFill="1" applyBorder="1" applyAlignment="1">
      <alignment horizontal="right" vertical="top"/>
    </xf>
    <xf numFmtId="0" fontId="8" fillId="2" borderId="55" xfId="3" quotePrefix="1" applyFont="1" applyFill="1" applyBorder="1" applyAlignment="1">
      <alignment horizontal="left" vertical="top"/>
    </xf>
    <xf numFmtId="49" fontId="8" fillId="2" borderId="0" xfId="3" quotePrefix="1" applyNumberFormat="1" applyFont="1" applyFill="1" applyAlignment="1">
      <alignment horizontal="right" vertical="top" wrapText="1"/>
    </xf>
    <xf numFmtId="0" fontId="8" fillId="2" borderId="39" xfId="3" applyFont="1" applyFill="1" applyBorder="1" applyAlignment="1">
      <alignment horizontal="left" vertical="top"/>
    </xf>
    <xf numFmtId="0" fontId="8" fillId="2" borderId="14" xfId="3" applyFont="1" applyFill="1" applyBorder="1" applyAlignment="1">
      <alignment horizontal="left" vertical="top"/>
    </xf>
    <xf numFmtId="49" fontId="8" fillId="2" borderId="0" xfId="3" applyNumberFormat="1" applyFont="1" applyFill="1" applyAlignment="1">
      <alignment horizontal="right" vertical="top" wrapText="1"/>
    </xf>
    <xf numFmtId="0" fontId="8" fillId="2" borderId="24" xfId="3" applyFont="1" applyFill="1" applyBorder="1" applyAlignment="1">
      <alignment vertical="top"/>
    </xf>
    <xf numFmtId="0" fontId="8" fillId="2" borderId="2" xfId="3" applyFont="1" applyFill="1" applyBorder="1" applyAlignment="1">
      <alignment horizontal="center"/>
    </xf>
    <xf numFmtId="0" fontId="8" fillId="2" borderId="3" xfId="3" applyFont="1" applyFill="1" applyBorder="1" applyAlignment="1">
      <alignment horizontal="center"/>
    </xf>
    <xf numFmtId="0" fontId="8" fillId="2" borderId="8" xfId="3" applyFont="1" applyFill="1" applyBorder="1" applyAlignment="1">
      <alignment horizontal="center"/>
    </xf>
    <xf numFmtId="0" fontId="8" fillId="2" borderId="40" xfId="3" applyFont="1" applyFill="1" applyBorder="1" applyAlignment="1">
      <alignment horizontal="center" wrapText="1"/>
    </xf>
    <xf numFmtId="0" fontId="8" fillId="2" borderId="9" xfId="3" applyFont="1" applyFill="1" applyBorder="1" applyAlignment="1">
      <alignment horizontal="center"/>
    </xf>
    <xf numFmtId="0" fontId="8" fillId="2" borderId="50" xfId="3" applyFont="1" applyFill="1" applyBorder="1" applyAlignment="1">
      <alignment horizontal="right" vertical="top" wrapText="1"/>
    </xf>
    <xf numFmtId="43" fontId="8" fillId="2" borderId="50" xfId="1" applyFont="1" applyFill="1" applyBorder="1" applyAlignment="1">
      <alignment horizontal="right" vertical="top" wrapText="1"/>
    </xf>
    <xf numFmtId="43" fontId="8" fillId="2" borderId="18" xfId="1" applyFont="1" applyFill="1" applyBorder="1" applyAlignment="1">
      <alignment horizontal="right" vertical="top" wrapText="1"/>
    </xf>
    <xf numFmtId="0" fontId="8" fillId="2" borderId="38" xfId="3" applyFont="1" applyFill="1" applyBorder="1" applyAlignment="1">
      <alignment vertical="top"/>
    </xf>
    <xf numFmtId="0" fontId="8" fillId="2" borderId="33" xfId="3" applyFont="1" applyFill="1" applyBorder="1" applyAlignment="1">
      <alignment vertical="top"/>
    </xf>
    <xf numFmtId="0" fontId="8" fillId="2" borderId="36" xfId="3" applyFont="1" applyFill="1" applyBorder="1" applyAlignment="1">
      <alignment vertical="top"/>
    </xf>
    <xf numFmtId="0" fontId="8" fillId="2" borderId="23" xfId="3" applyFont="1" applyFill="1" applyBorder="1" applyAlignment="1">
      <alignment horizontal="center" vertical="top" wrapText="1"/>
    </xf>
    <xf numFmtId="0" fontId="8" fillId="2" borderId="61" xfId="3" applyFont="1" applyFill="1" applyBorder="1" applyAlignment="1">
      <alignment horizontal="right" vertical="top" wrapText="1"/>
    </xf>
    <xf numFmtId="0" fontId="8" fillId="2" borderId="24" xfId="3" applyFont="1" applyFill="1" applyBorder="1" applyAlignment="1">
      <alignment horizontal="right" vertical="top" wrapText="1"/>
    </xf>
    <xf numFmtId="0" fontId="8" fillId="2" borderId="35" xfId="3" applyFont="1" applyFill="1" applyBorder="1" applyAlignment="1">
      <alignment vertical="top"/>
    </xf>
    <xf numFmtId="15" fontId="8" fillId="2" borderId="50" xfId="3" quotePrefix="1" applyNumberFormat="1" applyFont="1" applyFill="1" applyBorder="1" applyAlignment="1">
      <alignment horizontal="center" vertical="top"/>
    </xf>
    <xf numFmtId="0" fontId="8" fillId="2" borderId="62" xfId="3" applyFont="1" applyFill="1" applyBorder="1" applyAlignment="1">
      <alignment horizontal="left" vertical="top"/>
    </xf>
    <xf numFmtId="0" fontId="8" fillId="2" borderId="43" xfId="3" applyFont="1" applyFill="1" applyBorder="1" applyAlignment="1">
      <alignment vertical="top"/>
    </xf>
    <xf numFmtId="164" fontId="8" fillId="2" borderId="0" xfId="6" applyFont="1" applyFill="1" applyAlignment="1">
      <alignment vertical="top"/>
    </xf>
    <xf numFmtId="0" fontId="8" fillId="2" borderId="15" xfId="3" applyFont="1" applyFill="1" applyBorder="1" applyAlignment="1">
      <alignment horizontal="left" vertical="top"/>
    </xf>
    <xf numFmtId="0" fontId="8" fillId="2" borderId="16" xfId="3" applyFont="1" applyFill="1" applyBorder="1" applyAlignment="1">
      <alignment horizontal="center" vertical="top"/>
    </xf>
    <xf numFmtId="43" fontId="8" fillId="2" borderId="63" xfId="1" applyFont="1" applyFill="1" applyBorder="1" applyAlignment="1">
      <alignment horizontal="right" vertical="top"/>
    </xf>
    <xf numFmtId="0" fontId="8" fillId="2" borderId="16" xfId="3" applyFont="1" applyFill="1" applyBorder="1" applyAlignment="1">
      <alignment horizontal="right" vertical="top"/>
    </xf>
    <xf numFmtId="0" fontId="8" fillId="2" borderId="21" xfId="3" applyFont="1" applyFill="1" applyBorder="1" applyAlignment="1">
      <alignment horizontal="left" vertical="top"/>
    </xf>
    <xf numFmtId="43" fontId="8" fillId="2" borderId="64" xfId="1" quotePrefix="1" applyFont="1" applyFill="1" applyBorder="1" applyAlignment="1">
      <alignment horizontal="right" vertical="top"/>
    </xf>
    <xf numFmtId="0" fontId="8" fillId="2" borderId="10" xfId="3" applyFont="1" applyFill="1" applyBorder="1" applyAlignment="1">
      <alignment horizontal="left" vertical="top"/>
    </xf>
    <xf numFmtId="43" fontId="8" fillId="2" borderId="64" xfId="1" applyFont="1" applyFill="1" applyBorder="1" applyAlignment="1">
      <alignment horizontal="right" vertical="top"/>
    </xf>
    <xf numFmtId="0" fontId="19" fillId="2" borderId="0" xfId="3" applyFont="1" applyFill="1" applyAlignment="1">
      <alignment vertical="top"/>
    </xf>
    <xf numFmtId="0" fontId="20" fillId="2" borderId="1" xfId="3" applyFont="1" applyFill="1" applyBorder="1" applyAlignment="1">
      <alignment vertical="top"/>
    </xf>
    <xf numFmtId="0" fontId="19" fillId="2" borderId="1" xfId="3" applyFont="1" applyFill="1" applyBorder="1" applyAlignment="1">
      <alignment vertical="top"/>
    </xf>
    <xf numFmtId="0" fontId="19" fillId="2" borderId="61" xfId="3" applyFont="1" applyFill="1" applyBorder="1" applyAlignment="1">
      <alignment vertical="top"/>
    </xf>
    <xf numFmtId="0" fontId="19" fillId="2" borderId="65" xfId="3" applyFont="1" applyFill="1" applyBorder="1" applyAlignment="1">
      <alignment horizontal="center"/>
    </xf>
    <xf numFmtId="0" fontId="19" fillId="2" borderId="55" xfId="3" applyFont="1" applyFill="1" applyBorder="1" applyAlignment="1">
      <alignment horizontal="center"/>
    </xf>
    <xf numFmtId="0" fontId="19" fillId="2" borderId="60" xfId="3" applyFont="1" applyFill="1" applyBorder="1" applyAlignment="1">
      <alignment horizontal="center"/>
    </xf>
    <xf numFmtId="0" fontId="19" fillId="2" borderId="54" xfId="3" applyFont="1" applyFill="1" applyBorder="1" applyAlignment="1">
      <alignment horizontal="center"/>
    </xf>
    <xf numFmtId="0" fontId="19" fillId="2" borderId="55" xfId="3" applyFont="1" applyFill="1" applyBorder="1" applyAlignment="1">
      <alignment horizontal="center" wrapText="1"/>
    </xf>
    <xf numFmtId="0" fontId="19" fillId="2" borderId="43" xfId="3" applyFont="1" applyFill="1" applyBorder="1" applyAlignment="1">
      <alignment horizontal="center"/>
    </xf>
    <xf numFmtId="0" fontId="19" fillId="2" borderId="55" xfId="3" applyFont="1" applyFill="1" applyBorder="1" applyAlignment="1">
      <alignment horizontal="right"/>
    </xf>
    <xf numFmtId="0" fontId="8" fillId="2" borderId="13" xfId="3" quotePrefix="1" applyFont="1" applyFill="1" applyBorder="1" applyAlignment="1">
      <alignment horizontal="right" vertical="top"/>
    </xf>
    <xf numFmtId="0" fontId="8" fillId="2" borderId="14" xfId="3" applyFont="1" applyFill="1" applyBorder="1" applyAlignment="1">
      <alignment horizontal="center" vertical="top"/>
    </xf>
    <xf numFmtId="0" fontId="8" fillId="2" borderId="15" xfId="3" applyFont="1" applyFill="1" applyBorder="1" applyAlignment="1">
      <alignment horizontal="center" vertical="top"/>
    </xf>
    <xf numFmtId="0" fontId="8" fillId="2" borderId="16" xfId="3" applyFont="1" applyFill="1" applyBorder="1" applyAlignment="1">
      <alignment horizontal="center" vertical="top"/>
    </xf>
    <xf numFmtId="0" fontId="8" fillId="2" borderId="13" xfId="3" quotePrefix="1" applyFont="1" applyFill="1" applyBorder="1" applyAlignment="1">
      <alignment horizontal="right"/>
    </xf>
    <xf numFmtId="0" fontId="8" fillId="2" borderId="14" xfId="3" applyFont="1" applyFill="1" applyBorder="1" applyAlignment="1">
      <alignment horizontal="center"/>
    </xf>
    <xf numFmtId="0" fontId="8" fillId="2" borderId="16" xfId="3" applyFont="1" applyFill="1" applyBorder="1" applyAlignment="1">
      <alignment horizontal="left"/>
    </xf>
    <xf numFmtId="0" fontId="8" fillId="2" borderId="50" xfId="3" applyFont="1" applyFill="1" applyBorder="1" applyAlignment="1">
      <alignment horizontal="left"/>
    </xf>
    <xf numFmtId="0" fontId="8" fillId="2" borderId="50" xfId="3" applyFont="1" applyFill="1" applyBorder="1"/>
    <xf numFmtId="0" fontId="8" fillId="2" borderId="14" xfId="3" applyFont="1" applyFill="1" applyBorder="1"/>
    <xf numFmtId="0" fontId="8" fillId="2" borderId="14" xfId="3" applyFont="1" applyFill="1" applyBorder="1" applyAlignment="1">
      <alignment horizontal="center"/>
    </xf>
    <xf numFmtId="0" fontId="8" fillId="2" borderId="15" xfId="3" applyFont="1" applyFill="1" applyBorder="1" applyAlignment="1">
      <alignment horizontal="center"/>
    </xf>
    <xf numFmtId="0" fontId="8" fillId="2" borderId="16" xfId="3" applyFont="1" applyFill="1" applyBorder="1" applyAlignment="1">
      <alignment horizontal="center"/>
    </xf>
    <xf numFmtId="0" fontId="8" fillId="2" borderId="50" xfId="3" applyFont="1" applyFill="1" applyBorder="1" applyAlignment="1">
      <alignment horizontal="right"/>
    </xf>
    <xf numFmtId="0" fontId="19" fillId="2" borderId="33" xfId="3" quotePrefix="1" applyFont="1" applyFill="1" applyBorder="1" applyAlignment="1">
      <alignment horizontal="right" vertical="top"/>
    </xf>
    <xf numFmtId="0" fontId="8" fillId="2" borderId="36" xfId="3" applyFont="1" applyFill="1" applyBorder="1" applyAlignment="1">
      <alignment horizontal="center" vertical="top"/>
    </xf>
    <xf numFmtId="0" fontId="8" fillId="2" borderId="21" xfId="3" applyFont="1" applyFill="1" applyBorder="1" applyAlignment="1">
      <alignment horizontal="center" vertical="top"/>
    </xf>
    <xf numFmtId="0" fontId="8" fillId="2" borderId="34" xfId="3" applyFont="1" applyFill="1" applyBorder="1" applyAlignment="1">
      <alignment horizontal="center" vertical="top"/>
    </xf>
    <xf numFmtId="0" fontId="8" fillId="2" borderId="61" xfId="3" applyFont="1" applyFill="1" applyBorder="1" applyAlignment="1">
      <alignment horizontal="right" vertical="top"/>
    </xf>
    <xf numFmtId="0" fontId="19" fillId="2" borderId="0" xfId="3" quotePrefix="1" applyFont="1" applyFill="1" applyAlignment="1">
      <alignment horizontal="right" vertical="top"/>
    </xf>
    <xf numFmtId="0" fontId="19" fillId="2" borderId="0" xfId="3" applyFont="1" applyFill="1" applyAlignment="1">
      <alignment horizontal="center" vertical="top"/>
    </xf>
    <xf numFmtId="0" fontId="11" fillId="3" borderId="0" xfId="0" applyFont="1" applyFill="1" applyAlignment="1">
      <alignment vertical="top"/>
    </xf>
    <xf numFmtId="0" fontId="8" fillId="3" borderId="0" xfId="0" applyFont="1" applyFill="1" applyAlignment="1">
      <alignment vertical="top"/>
    </xf>
    <xf numFmtId="0" fontId="21" fillId="3" borderId="0" xfId="0" applyFont="1" applyFill="1" applyAlignment="1">
      <alignment vertical="top"/>
    </xf>
    <xf numFmtId="0" fontId="8" fillId="3" borderId="0" xfId="0" quotePrefix="1" applyFont="1" applyFill="1" applyAlignment="1">
      <alignment vertical="top"/>
    </xf>
    <xf numFmtId="0" fontId="8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 vertical="top"/>
    </xf>
    <xf numFmtId="0" fontId="8" fillId="3" borderId="0" xfId="0" applyFont="1" applyFill="1" applyAlignment="1">
      <alignment horizontal="center" vertical="top"/>
    </xf>
    <xf numFmtId="166" fontId="8" fillId="3" borderId="1" xfId="0" quotePrefix="1" applyNumberFormat="1" applyFont="1" applyFill="1" applyBorder="1" applyAlignment="1">
      <alignment horizontal="center" vertical="top"/>
    </xf>
    <xf numFmtId="0" fontId="8" fillId="3" borderId="1" xfId="0" quotePrefix="1" applyFont="1" applyFill="1" applyBorder="1" applyAlignment="1">
      <alignment horizontal="center" vertical="top"/>
    </xf>
    <xf numFmtId="166" fontId="8" fillId="3" borderId="0" xfId="0" quotePrefix="1" applyNumberFormat="1" applyFont="1" applyFill="1" applyAlignment="1">
      <alignment horizontal="center" vertical="top"/>
    </xf>
    <xf numFmtId="8" fontId="8" fillId="3" borderId="1" xfId="0" quotePrefix="1" applyNumberFormat="1" applyFont="1" applyFill="1" applyBorder="1" applyAlignment="1">
      <alignment horizontal="center" vertical="top"/>
    </xf>
    <xf numFmtId="0" fontId="8" fillId="3" borderId="50" xfId="0" quotePrefix="1" applyFont="1" applyFill="1" applyBorder="1" applyAlignment="1">
      <alignment horizontal="center" vertical="top"/>
    </xf>
    <xf numFmtId="0" fontId="8" fillId="3" borderId="0" xfId="0" quotePrefix="1" applyFont="1" applyFill="1" applyAlignment="1">
      <alignment horizontal="center" vertical="top"/>
    </xf>
    <xf numFmtId="0" fontId="8" fillId="3" borderId="61" xfId="0" quotePrefix="1" applyFont="1" applyFill="1" applyBorder="1" applyAlignment="1">
      <alignment horizontal="center" vertical="top"/>
    </xf>
    <xf numFmtId="166" fontId="8" fillId="3" borderId="1" xfId="0" quotePrefix="1" applyNumberFormat="1" applyFont="1" applyFill="1" applyBorder="1" applyAlignment="1">
      <alignment horizontal="right" vertical="top"/>
    </xf>
    <xf numFmtId="166" fontId="8" fillId="3" borderId="61" xfId="0" quotePrefix="1" applyNumberFormat="1" applyFont="1" applyFill="1" applyBorder="1" applyAlignment="1">
      <alignment horizontal="right" vertical="top"/>
    </xf>
    <xf numFmtId="4" fontId="8" fillId="3" borderId="1" xfId="0" quotePrefix="1" applyNumberFormat="1" applyFont="1" applyFill="1" applyBorder="1" applyAlignment="1">
      <alignment horizontal="right" vertical="top"/>
    </xf>
    <xf numFmtId="166" fontId="8" fillId="3" borderId="0" xfId="0" applyNumberFormat="1" applyFont="1" applyFill="1" applyAlignment="1">
      <alignment vertical="top"/>
    </xf>
    <xf numFmtId="4" fontId="22" fillId="3" borderId="50" xfId="0" quotePrefix="1" applyNumberFormat="1" applyFont="1" applyFill="1" applyBorder="1" applyAlignment="1">
      <alignment horizontal="right" vertical="top"/>
    </xf>
    <xf numFmtId="2" fontId="8" fillId="3" borderId="0" xfId="0" applyNumberFormat="1" applyFont="1" applyFill="1" applyAlignment="1">
      <alignment vertical="top"/>
    </xf>
    <xf numFmtId="166" fontId="22" fillId="3" borderId="52" xfId="0" quotePrefix="1" applyNumberFormat="1" applyFont="1" applyFill="1" applyBorder="1" applyAlignment="1">
      <alignment horizontal="right" vertical="top"/>
    </xf>
    <xf numFmtId="0" fontId="12" fillId="3" borderId="0" xfId="0" applyFont="1" applyFill="1" applyAlignment="1">
      <alignment vertical="top"/>
    </xf>
    <xf numFmtId="0" fontId="0" fillId="0" borderId="0" xfId="0" applyAlignment="1">
      <alignment vertical="top"/>
    </xf>
    <xf numFmtId="0" fontId="8" fillId="3" borderId="0" xfId="0" applyFont="1" applyFill="1" applyAlignment="1">
      <alignment horizontal="right" vertical="top"/>
    </xf>
    <xf numFmtId="0" fontId="0" fillId="0" borderId="0" xfId="0" applyAlignment="1">
      <alignment horizontal="center"/>
    </xf>
    <xf numFmtId="0" fontId="12" fillId="3" borderId="0" xfId="0" applyFont="1" applyFill="1" applyAlignment="1">
      <alignment horizontal="center" vertical="top"/>
    </xf>
    <xf numFmtId="0" fontId="12" fillId="3" borderId="1" xfId="0" applyFont="1" applyFill="1" applyBorder="1" applyAlignment="1">
      <alignment horizontal="center" vertical="top"/>
    </xf>
    <xf numFmtId="0" fontId="8" fillId="3" borderId="65" xfId="0" quotePrefix="1" applyFont="1" applyFill="1" applyBorder="1" applyAlignment="1">
      <alignment horizontal="center"/>
    </xf>
    <xf numFmtId="0" fontId="8" fillId="3" borderId="66" xfId="0" applyFont="1" applyFill="1" applyBorder="1" applyAlignment="1">
      <alignment horizontal="center"/>
    </xf>
    <xf numFmtId="0" fontId="8" fillId="3" borderId="67" xfId="0" applyFont="1" applyFill="1" applyBorder="1" applyAlignment="1">
      <alignment horizontal="center"/>
    </xf>
    <xf numFmtId="0" fontId="8" fillId="3" borderId="68" xfId="0" applyFont="1" applyFill="1" applyBorder="1" applyAlignment="1">
      <alignment horizontal="center"/>
    </xf>
    <xf numFmtId="0" fontId="8" fillId="3" borderId="69" xfId="0" applyFont="1" applyFill="1" applyBorder="1" applyAlignment="1">
      <alignment horizontal="center" wrapText="1"/>
    </xf>
    <xf numFmtId="0" fontId="8" fillId="3" borderId="43" xfId="0" applyFont="1" applyFill="1" applyBorder="1" applyAlignment="1">
      <alignment horizontal="center"/>
    </xf>
    <xf numFmtId="0" fontId="8" fillId="3" borderId="55" xfId="0" applyFont="1" applyFill="1" applyBorder="1" applyAlignment="1">
      <alignment horizontal="center"/>
    </xf>
    <xf numFmtId="0" fontId="8" fillId="3" borderId="13" xfId="0" applyFont="1" applyFill="1" applyBorder="1" applyAlignment="1">
      <alignment vertical="top"/>
    </xf>
    <xf numFmtId="0" fontId="8" fillId="3" borderId="37" xfId="0" applyFont="1" applyFill="1" applyBorder="1" applyAlignment="1">
      <alignment horizontal="center" vertical="top"/>
    </xf>
    <xf numFmtId="0" fontId="8" fillId="3" borderId="19" xfId="0" applyFont="1" applyFill="1" applyBorder="1" applyAlignment="1">
      <alignment vertical="top"/>
    </xf>
    <xf numFmtId="0" fontId="8" fillId="3" borderId="50" xfId="0" applyFont="1" applyFill="1" applyBorder="1" applyAlignment="1">
      <alignment vertical="top"/>
    </xf>
    <xf numFmtId="0" fontId="8" fillId="3" borderId="17" xfId="0" applyFont="1" applyFill="1" applyBorder="1" applyAlignment="1">
      <alignment vertical="top"/>
    </xf>
    <xf numFmtId="0" fontId="8" fillId="3" borderId="18" xfId="0" applyFont="1" applyFill="1" applyBorder="1" applyAlignment="1">
      <alignment vertical="top"/>
    </xf>
    <xf numFmtId="0" fontId="8" fillId="3" borderId="50" xfId="0" applyFont="1" applyFill="1" applyBorder="1" applyAlignment="1">
      <alignment horizontal="center" vertical="top"/>
    </xf>
    <xf numFmtId="164" fontId="22" fillId="3" borderId="18" xfId="6" quotePrefix="1" applyFont="1" applyFill="1" applyBorder="1" applyAlignment="1">
      <alignment horizontal="right" vertical="top"/>
    </xf>
    <xf numFmtId="0" fontId="22" fillId="3" borderId="18" xfId="0" applyFont="1" applyFill="1" applyBorder="1" applyAlignment="1">
      <alignment vertical="top"/>
    </xf>
    <xf numFmtId="0" fontId="18" fillId="0" borderId="0" xfId="0" applyFont="1"/>
    <xf numFmtId="0" fontId="8" fillId="3" borderId="37" xfId="0" applyFont="1" applyFill="1" applyBorder="1" applyAlignment="1">
      <alignment vertical="top"/>
    </xf>
    <xf numFmtId="0" fontId="8" fillId="3" borderId="50" xfId="0" applyFont="1" applyFill="1" applyBorder="1" applyAlignment="1">
      <alignment horizontal="left" vertical="top" indent="2"/>
    </xf>
    <xf numFmtId="0" fontId="8" fillId="3" borderId="50" xfId="0" applyFont="1" applyFill="1" applyBorder="1" applyAlignment="1">
      <alignment horizontal="left" vertical="top" indent="4"/>
    </xf>
    <xf numFmtId="0" fontId="8" fillId="3" borderId="33" xfId="0" applyFont="1" applyFill="1" applyBorder="1" applyAlignment="1">
      <alignment vertical="top"/>
    </xf>
    <xf numFmtId="0" fontId="8" fillId="3" borderId="45" xfId="0" applyFont="1" applyFill="1" applyBorder="1" applyAlignment="1">
      <alignment vertical="top"/>
    </xf>
    <xf numFmtId="0" fontId="8" fillId="3" borderId="25" xfId="0" applyFont="1" applyFill="1" applyBorder="1" applyAlignment="1">
      <alignment vertical="top"/>
    </xf>
    <xf numFmtId="0" fontId="8" fillId="3" borderId="61" xfId="0" applyFont="1" applyFill="1" applyBorder="1" applyAlignment="1">
      <alignment vertical="top"/>
    </xf>
    <xf numFmtId="0" fontId="8" fillId="3" borderId="23" xfId="0" applyFont="1" applyFill="1" applyBorder="1" applyAlignment="1">
      <alignment vertical="top"/>
    </xf>
    <xf numFmtId="0" fontId="8" fillId="3" borderId="24" xfId="0" applyFont="1" applyFill="1" applyBorder="1" applyAlignment="1">
      <alignment vertical="top"/>
    </xf>
    <xf numFmtId="0" fontId="8" fillId="3" borderId="61" xfId="0" applyFont="1" applyFill="1" applyBorder="1" applyAlignment="1">
      <alignment horizontal="center" vertical="top"/>
    </xf>
    <xf numFmtId="0" fontId="23" fillId="3" borderId="0" xfId="0" applyFont="1" applyFill="1" applyAlignment="1">
      <alignment vertical="top"/>
    </xf>
    <xf numFmtId="0" fontId="24" fillId="3" borderId="0" xfId="0" applyFont="1" applyFill="1" applyAlignment="1">
      <alignment vertical="top"/>
    </xf>
    <xf numFmtId="0" fontId="25" fillId="3" borderId="0" xfId="0" applyFont="1" applyFill="1" applyAlignment="1">
      <alignment vertical="top"/>
    </xf>
    <xf numFmtId="0" fontId="24" fillId="3" borderId="0" xfId="0" applyFont="1" applyFill="1" applyAlignment="1">
      <alignment horizontal="left" vertical="top"/>
    </xf>
    <xf numFmtId="166" fontId="24" fillId="3" borderId="0" xfId="0" applyNumberFormat="1" applyFont="1" applyFill="1" applyAlignment="1">
      <alignment horizontal="right" vertical="top"/>
    </xf>
    <xf numFmtId="4" fontId="24" fillId="3" borderId="70" xfId="0" applyNumberFormat="1" applyFont="1" applyFill="1" applyBorder="1" applyAlignment="1">
      <alignment horizontal="right" vertical="top"/>
    </xf>
    <xf numFmtId="4" fontId="24" fillId="3" borderId="0" xfId="0" applyNumberFormat="1" applyFont="1" applyFill="1" applyAlignment="1">
      <alignment horizontal="right" vertical="top"/>
    </xf>
    <xf numFmtId="166" fontId="24" fillId="3" borderId="71" xfId="0" applyNumberFormat="1" applyFont="1" applyFill="1" applyBorder="1" applyAlignment="1">
      <alignment horizontal="right" vertical="top"/>
    </xf>
    <xf numFmtId="166" fontId="24" fillId="3" borderId="72" xfId="0" applyNumberFormat="1" applyFont="1" applyFill="1" applyBorder="1" applyAlignment="1">
      <alignment horizontal="right" vertical="top"/>
    </xf>
    <xf numFmtId="165" fontId="24" fillId="3" borderId="0" xfId="0" quotePrefix="1" applyNumberFormat="1" applyFont="1" applyFill="1" applyAlignment="1">
      <alignment horizontal="left" vertical="top"/>
    </xf>
    <xf numFmtId="0" fontId="26" fillId="3" borderId="0" xfId="0" applyFont="1" applyFill="1" applyAlignment="1">
      <alignment vertical="top"/>
    </xf>
    <xf numFmtId="0" fontId="12" fillId="3" borderId="0" xfId="0" quotePrefix="1" applyFont="1" applyFill="1" applyAlignment="1">
      <alignment vertical="top"/>
    </xf>
    <xf numFmtId="8" fontId="8" fillId="3" borderId="0" xfId="0" applyNumberFormat="1" applyFont="1" applyFill="1" applyAlignment="1">
      <alignment horizontal="center" vertical="top" wrapText="1"/>
    </xf>
    <xf numFmtId="8" fontId="8" fillId="3" borderId="0" xfId="0" applyNumberFormat="1" applyFont="1" applyFill="1" applyAlignment="1">
      <alignment vertical="top" wrapText="1"/>
    </xf>
    <xf numFmtId="8" fontId="8" fillId="3" borderId="0" xfId="0" applyNumberFormat="1" applyFont="1" applyFill="1" applyAlignment="1">
      <alignment vertical="top"/>
    </xf>
    <xf numFmtId="8" fontId="8" fillId="3" borderId="0" xfId="0" applyNumberFormat="1" applyFont="1" applyFill="1" applyAlignment="1">
      <alignment horizontal="center" vertical="top"/>
    </xf>
    <xf numFmtId="8" fontId="8" fillId="3" borderId="1" xfId="0" applyNumberFormat="1" applyFont="1" applyFill="1" applyBorder="1" applyAlignment="1">
      <alignment vertical="top"/>
    </xf>
    <xf numFmtId="166" fontId="8" fillId="3" borderId="0" xfId="0" applyNumberFormat="1" applyFont="1" applyFill="1" applyAlignment="1">
      <alignment horizontal="right" vertical="top"/>
    </xf>
    <xf numFmtId="8" fontId="8" fillId="3" borderId="50" xfId="0" applyNumberFormat="1" applyFont="1" applyFill="1" applyBorder="1" applyAlignment="1">
      <alignment vertical="top"/>
    </xf>
    <xf numFmtId="4" fontId="8" fillId="3" borderId="0" xfId="0" applyNumberFormat="1" applyFont="1" applyFill="1" applyAlignment="1">
      <alignment vertical="top"/>
    </xf>
    <xf numFmtId="0" fontId="27" fillId="3" borderId="0" xfId="0" applyFont="1" applyFill="1" applyAlignment="1">
      <alignment vertical="top"/>
    </xf>
    <xf numFmtId="0" fontId="28" fillId="3" borderId="0" xfId="0" applyFont="1" applyFill="1" applyAlignment="1">
      <alignment vertical="top"/>
    </xf>
    <xf numFmtId="0" fontId="28" fillId="3" borderId="0" xfId="0" quotePrefix="1" applyFont="1" applyFill="1" applyAlignment="1">
      <alignment vertical="top"/>
    </xf>
    <xf numFmtId="8" fontId="24" fillId="3" borderId="0" xfId="0" applyNumberFormat="1" applyFont="1" applyFill="1" applyAlignment="1">
      <alignment vertical="top"/>
    </xf>
    <xf numFmtId="6" fontId="24" fillId="3" borderId="0" xfId="0" applyNumberFormat="1" applyFont="1" applyFill="1" applyAlignment="1">
      <alignment horizontal="right" vertical="top"/>
    </xf>
    <xf numFmtId="166" fontId="24" fillId="3" borderId="0" xfId="0" applyNumberFormat="1" applyFont="1" applyFill="1" applyAlignment="1">
      <alignment horizontal="right" vertical="top"/>
    </xf>
    <xf numFmtId="167" fontId="24" fillId="3" borderId="0" xfId="0" applyNumberFormat="1" applyFont="1" applyFill="1" applyAlignment="1">
      <alignment horizontal="center" vertical="top"/>
    </xf>
    <xf numFmtId="166" fontId="24" fillId="3" borderId="52" xfId="0" applyNumberFormat="1" applyFont="1" applyFill="1" applyBorder="1" applyAlignment="1">
      <alignment horizontal="right" vertical="top"/>
    </xf>
    <xf numFmtId="0" fontId="24" fillId="3" borderId="0" xfId="0" applyFont="1" applyFill="1" applyAlignment="1">
      <alignment horizontal="left" vertical="top"/>
    </xf>
    <xf numFmtId="0" fontId="24" fillId="3" borderId="0" xfId="0" applyFont="1" applyFill="1" applyAlignment="1">
      <alignment horizontal="right" vertical="top"/>
    </xf>
    <xf numFmtId="0" fontId="24" fillId="3" borderId="0" xfId="0" applyFont="1" applyFill="1" applyAlignment="1">
      <alignment horizontal="center" vertical="top"/>
    </xf>
    <xf numFmtId="167" fontId="8" fillId="3" borderId="0" xfId="0" applyNumberFormat="1" applyFont="1" applyFill="1" applyAlignment="1">
      <alignment horizontal="right" vertical="top"/>
    </xf>
    <xf numFmtId="8" fontId="24" fillId="3" borderId="1" xfId="0" applyNumberFormat="1" applyFont="1" applyFill="1" applyBorder="1" applyAlignment="1">
      <alignment horizontal="center" vertical="top"/>
    </xf>
    <xf numFmtId="8" fontId="24" fillId="3" borderId="1" xfId="0" applyNumberFormat="1" applyFont="1" applyFill="1" applyBorder="1" applyAlignment="1">
      <alignment horizontal="right" vertical="top"/>
    </xf>
    <xf numFmtId="167" fontId="24" fillId="3" borderId="0" xfId="0" applyNumberFormat="1" applyFont="1" applyFill="1" applyAlignment="1">
      <alignment horizontal="right" vertical="top"/>
    </xf>
    <xf numFmtId="167" fontId="24" fillId="3" borderId="0" xfId="0" applyNumberFormat="1" applyFont="1" applyFill="1" applyAlignment="1">
      <alignment vertical="top"/>
    </xf>
    <xf numFmtId="38" fontId="24" fillId="3" borderId="0" xfId="0" applyNumberFormat="1" applyFont="1" applyFill="1" applyAlignment="1">
      <alignment horizontal="right" vertical="top"/>
    </xf>
    <xf numFmtId="10" fontId="24" fillId="3" borderId="0" xfId="0" applyNumberFormat="1" applyFont="1" applyFill="1" applyAlignment="1">
      <alignment horizontal="right" vertical="top"/>
    </xf>
    <xf numFmtId="10" fontId="24" fillId="3" borderId="0" xfId="0" applyNumberFormat="1" applyFont="1" applyFill="1" applyAlignment="1">
      <alignment vertical="top"/>
    </xf>
    <xf numFmtId="10" fontId="24" fillId="3" borderId="0" xfId="0" applyNumberFormat="1" applyFont="1" applyFill="1" applyAlignment="1">
      <alignment horizontal="center" vertical="top"/>
    </xf>
    <xf numFmtId="4" fontId="24" fillId="3" borderId="0" xfId="0" applyNumberFormat="1" applyFont="1" applyFill="1" applyAlignment="1">
      <alignment horizontal="right" vertical="top"/>
    </xf>
    <xf numFmtId="166" fontId="24" fillId="3" borderId="0" xfId="0" applyNumberFormat="1" applyFont="1" applyFill="1" applyAlignment="1">
      <alignment vertical="top"/>
    </xf>
    <xf numFmtId="166" fontId="24" fillId="3" borderId="0" xfId="0" applyNumberFormat="1" applyFont="1" applyFill="1" applyAlignment="1">
      <alignment horizontal="center" vertical="top"/>
    </xf>
    <xf numFmtId="0" fontId="8" fillId="3" borderId="1" xfId="0" applyFont="1" applyFill="1" applyBorder="1" applyAlignment="1">
      <alignment vertical="top"/>
    </xf>
    <xf numFmtId="0" fontId="28" fillId="3" borderId="0" xfId="0" applyFont="1" applyFill="1" applyAlignment="1">
      <alignment horizontal="center" vertical="top"/>
    </xf>
    <xf numFmtId="0" fontId="28" fillId="3" borderId="1" xfId="0" applyFont="1" applyFill="1" applyBorder="1" applyAlignment="1">
      <alignment horizontal="center" vertical="top"/>
    </xf>
    <xf numFmtId="0" fontId="24" fillId="3" borderId="1" xfId="0" applyFont="1" applyFill="1" applyBorder="1" applyAlignment="1">
      <alignment vertical="top"/>
    </xf>
    <xf numFmtId="0" fontId="24" fillId="3" borderId="1" xfId="0" applyFont="1" applyFill="1" applyBorder="1" applyAlignment="1">
      <alignment horizontal="center" vertical="top"/>
    </xf>
    <xf numFmtId="0" fontId="24" fillId="3" borderId="14" xfId="0" applyFont="1" applyFill="1" applyBorder="1" applyAlignment="1">
      <alignment horizontal="right" vertical="top"/>
    </xf>
    <xf numFmtId="0" fontId="24" fillId="3" borderId="50" xfId="0" applyFont="1" applyFill="1" applyBorder="1" applyAlignment="1">
      <alignment vertical="top"/>
    </xf>
    <xf numFmtId="0" fontId="24" fillId="3" borderId="16" xfId="0" applyFont="1" applyFill="1" applyBorder="1" applyAlignment="1">
      <alignment horizontal="center"/>
    </xf>
    <xf numFmtId="0" fontId="24" fillId="3" borderId="14" xfId="0" applyFont="1" applyFill="1" applyBorder="1" applyAlignment="1">
      <alignment horizontal="center"/>
    </xf>
    <xf numFmtId="0" fontId="24" fillId="3" borderId="50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 wrapText="1"/>
    </xf>
    <xf numFmtId="0" fontId="24" fillId="3" borderId="18" xfId="0" applyFont="1" applyFill="1" applyBorder="1" applyAlignment="1">
      <alignment horizontal="center"/>
    </xf>
    <xf numFmtId="0" fontId="24" fillId="3" borderId="14" xfId="0" quotePrefix="1" applyFont="1" applyFill="1" applyBorder="1" applyAlignment="1">
      <alignment horizontal="right" vertical="top"/>
    </xf>
    <xf numFmtId="0" fontId="24" fillId="3" borderId="15" xfId="0" applyFont="1" applyFill="1" applyBorder="1" applyAlignment="1">
      <alignment horizontal="center" vertical="top"/>
    </xf>
    <xf numFmtId="0" fontId="24" fillId="3" borderId="15" xfId="0" applyFont="1" applyFill="1" applyBorder="1" applyAlignment="1">
      <alignment horizontal="right" vertical="top"/>
    </xf>
    <xf numFmtId="0" fontId="24" fillId="3" borderId="16" xfId="0" applyFont="1" applyFill="1" applyBorder="1" applyAlignment="1">
      <alignment horizontal="center" vertical="top"/>
    </xf>
    <xf numFmtId="0" fontId="24" fillId="3" borderId="18" xfId="0" quotePrefix="1" applyFont="1" applyFill="1" applyBorder="1" applyAlignment="1">
      <alignment vertical="top"/>
    </xf>
    <xf numFmtId="0" fontId="24" fillId="3" borderId="18" xfId="0" applyFont="1" applyFill="1" applyBorder="1" applyAlignment="1">
      <alignment horizontal="right" vertical="top"/>
    </xf>
    <xf numFmtId="0" fontId="24" fillId="3" borderId="50" xfId="0" quotePrefix="1" applyFont="1" applyFill="1" applyBorder="1" applyAlignment="1">
      <alignment horizontal="right" vertical="top"/>
    </xf>
    <xf numFmtId="0" fontId="24" fillId="3" borderId="15" xfId="0" quotePrefix="1" applyFont="1" applyFill="1" applyBorder="1" applyAlignment="1">
      <alignment horizontal="right" vertical="top"/>
    </xf>
    <xf numFmtId="0" fontId="24" fillId="3" borderId="16" xfId="0" applyFont="1" applyFill="1" applyBorder="1" applyAlignment="1">
      <alignment vertical="top"/>
    </xf>
    <xf numFmtId="164" fontId="24" fillId="3" borderId="18" xfId="6" applyFont="1" applyFill="1" applyBorder="1" applyAlignment="1">
      <alignment horizontal="center" vertical="top"/>
    </xf>
    <xf numFmtId="164" fontId="24" fillId="3" borderId="18" xfId="6" quotePrefix="1" applyFont="1" applyFill="1" applyBorder="1" applyAlignment="1">
      <alignment horizontal="right" vertical="top"/>
    </xf>
    <xf numFmtId="0" fontId="24" fillId="3" borderId="10" xfId="0" applyFont="1" applyFill="1" applyBorder="1" applyAlignment="1">
      <alignment horizontal="center" vertical="top"/>
    </xf>
    <xf numFmtId="0" fontId="24" fillId="3" borderId="39" xfId="0" applyFont="1" applyFill="1" applyBorder="1" applyAlignment="1">
      <alignment horizontal="center" vertical="top" wrapText="1"/>
    </xf>
    <xf numFmtId="164" fontId="24" fillId="3" borderId="18" xfId="6" applyFont="1" applyFill="1" applyBorder="1" applyAlignment="1">
      <alignment vertical="top"/>
    </xf>
    <xf numFmtId="0" fontId="24" fillId="3" borderId="10" xfId="0" quotePrefix="1" applyFont="1" applyFill="1" applyBorder="1" applyAlignment="1">
      <alignment horizontal="right" vertical="top"/>
    </xf>
    <xf numFmtId="0" fontId="24" fillId="3" borderId="39" xfId="0" applyFont="1" applyFill="1" applyBorder="1" applyAlignment="1">
      <alignment horizontal="center" vertical="top"/>
    </xf>
    <xf numFmtId="0" fontId="24" fillId="3" borderId="38" xfId="0" quotePrefix="1" applyFont="1" applyFill="1" applyBorder="1" applyAlignment="1">
      <alignment horizontal="right" vertical="top"/>
    </xf>
    <xf numFmtId="0" fontId="24" fillId="3" borderId="14" xfId="0" applyFont="1" applyFill="1" applyBorder="1" applyAlignment="1">
      <alignment vertical="top"/>
    </xf>
    <xf numFmtId="164" fontId="24" fillId="3" borderId="18" xfId="6" applyFont="1" applyFill="1" applyBorder="1" applyAlignment="1">
      <alignment horizontal="right" vertical="top"/>
    </xf>
    <xf numFmtId="0" fontId="24" fillId="3" borderId="18" xfId="0" applyFont="1" applyFill="1" applyBorder="1" applyAlignment="1">
      <alignment vertical="top"/>
    </xf>
    <xf numFmtId="0" fontId="24" fillId="3" borderId="18" xfId="0" quotePrefix="1" applyFont="1" applyFill="1" applyBorder="1" applyAlignment="1">
      <alignment horizontal="right" vertical="top"/>
    </xf>
    <xf numFmtId="0" fontId="24" fillId="3" borderId="36" xfId="0" applyFont="1" applyFill="1" applyBorder="1" applyAlignment="1">
      <alignment vertical="top"/>
    </xf>
    <xf numFmtId="0" fontId="24" fillId="3" borderId="21" xfId="0" applyFont="1" applyFill="1" applyBorder="1" applyAlignment="1">
      <alignment vertical="top"/>
    </xf>
    <xf numFmtId="0" fontId="24" fillId="3" borderId="59" xfId="0" applyFont="1" applyFill="1" applyBorder="1" applyAlignment="1">
      <alignment vertical="top"/>
    </xf>
    <xf numFmtId="0" fontId="24" fillId="3" borderId="24" xfId="0" applyFont="1" applyFill="1" applyBorder="1" applyAlignment="1">
      <alignment vertical="top"/>
    </xf>
    <xf numFmtId="6" fontId="8" fillId="3" borderId="1" xfId="0" applyNumberFormat="1" applyFont="1" applyFill="1" applyBorder="1" applyAlignment="1">
      <alignment horizontal="right" vertical="top"/>
    </xf>
    <xf numFmtId="167" fontId="8" fillId="3" borderId="1" xfId="0" applyNumberFormat="1" applyFont="1" applyFill="1" applyBorder="1" applyAlignment="1">
      <alignment horizontal="right" vertical="top"/>
    </xf>
    <xf numFmtId="6" fontId="8" fillId="3" borderId="50" xfId="0" applyNumberFormat="1" applyFont="1" applyFill="1" applyBorder="1" applyAlignment="1">
      <alignment horizontal="right" vertical="top"/>
    </xf>
    <xf numFmtId="10" fontId="8" fillId="3" borderId="50" xfId="0" applyNumberFormat="1" applyFont="1" applyFill="1" applyBorder="1" applyAlignment="1">
      <alignment horizontal="right" vertical="top"/>
    </xf>
    <xf numFmtId="4" fontId="8" fillId="3" borderId="50" xfId="0" applyNumberFormat="1" applyFont="1" applyFill="1" applyBorder="1" applyAlignment="1">
      <alignment horizontal="right" vertical="top"/>
    </xf>
    <xf numFmtId="8" fontId="8" fillId="3" borderId="50" xfId="0" applyNumberFormat="1" applyFont="1" applyFill="1" applyBorder="1" applyAlignment="1">
      <alignment horizontal="right" vertical="top"/>
    </xf>
    <xf numFmtId="0" fontId="8" fillId="3" borderId="50" xfId="0" applyFont="1" applyFill="1" applyBorder="1" applyAlignment="1">
      <alignment horizontal="right" vertical="top"/>
    </xf>
    <xf numFmtId="8" fontId="8" fillId="3" borderId="50" xfId="0" applyNumberFormat="1" applyFont="1" applyFill="1" applyBorder="1" applyAlignment="1">
      <alignment horizontal="right" vertical="top"/>
    </xf>
    <xf numFmtId="167" fontId="8" fillId="3" borderId="50" xfId="0" applyNumberFormat="1" applyFont="1" applyFill="1" applyBorder="1" applyAlignment="1">
      <alignment horizontal="right" vertical="top"/>
    </xf>
    <xf numFmtId="166" fontId="8" fillId="3" borderId="50" xfId="0" applyNumberFormat="1" applyFont="1" applyFill="1" applyBorder="1" applyAlignment="1">
      <alignment horizontal="right" vertical="top"/>
    </xf>
    <xf numFmtId="8" fontId="8" fillId="3" borderId="1" xfId="0" applyNumberFormat="1" applyFont="1" applyFill="1" applyBorder="1" applyAlignment="1">
      <alignment horizontal="left" vertical="top"/>
    </xf>
    <xf numFmtId="166" fontId="8" fillId="3" borderId="1" xfId="0" applyNumberFormat="1" applyFont="1" applyFill="1" applyBorder="1" applyAlignment="1">
      <alignment horizontal="right" vertical="top"/>
    </xf>
    <xf numFmtId="166" fontId="8" fillId="3" borderId="1" xfId="0" applyNumberFormat="1" applyFont="1" applyFill="1" applyBorder="1" applyAlignment="1">
      <alignment vertical="top"/>
    </xf>
    <xf numFmtId="4" fontId="8" fillId="3" borderId="50" xfId="0" applyNumberFormat="1" applyFont="1" applyFill="1" applyBorder="1" applyAlignment="1">
      <alignment vertical="top"/>
    </xf>
    <xf numFmtId="167" fontId="8" fillId="3" borderId="1" xfId="0" applyNumberFormat="1" applyFont="1" applyFill="1" applyBorder="1" applyAlignment="1">
      <alignment horizontal="center" vertical="top"/>
    </xf>
    <xf numFmtId="166" fontId="8" fillId="3" borderId="50" xfId="0" applyNumberFormat="1" applyFont="1" applyFill="1" applyBorder="1" applyAlignment="1">
      <alignment vertical="top"/>
    </xf>
    <xf numFmtId="0" fontId="24" fillId="3" borderId="40" xfId="0" quotePrefix="1" applyFont="1" applyFill="1" applyBorder="1" applyAlignment="1">
      <alignment vertical="top"/>
    </xf>
    <xf numFmtId="164" fontId="24" fillId="3" borderId="40" xfId="6" applyFont="1" applyFill="1" applyBorder="1" applyAlignment="1">
      <alignment horizontal="right" vertical="top"/>
    </xf>
    <xf numFmtId="0" fontId="24" fillId="3" borderId="40" xfId="0" applyFont="1" applyFill="1" applyBorder="1" applyAlignment="1">
      <alignment vertical="top"/>
    </xf>
    <xf numFmtId="0" fontId="24" fillId="3" borderId="50" xfId="0" applyFont="1" applyFill="1" applyBorder="1" applyAlignment="1">
      <alignment horizontal="left" vertical="top" wrapText="1"/>
    </xf>
    <xf numFmtId="0" fontId="24" fillId="3" borderId="14" xfId="0" applyFont="1" applyFill="1" applyBorder="1" applyAlignment="1">
      <alignment horizontal="left" vertical="top" wrapText="1"/>
    </xf>
    <xf numFmtId="0" fontId="24" fillId="3" borderId="40" xfId="0" quotePrefix="1" applyFont="1" applyFill="1" applyBorder="1" applyAlignment="1">
      <alignment horizontal="center" vertical="top"/>
    </xf>
    <xf numFmtId="0" fontId="24" fillId="3" borderId="40" xfId="0" quotePrefix="1" applyFont="1" applyFill="1" applyBorder="1" applyAlignment="1">
      <alignment horizontal="right" vertical="top"/>
    </xf>
    <xf numFmtId="0" fontId="24" fillId="3" borderId="15" xfId="0" applyFont="1" applyFill="1" applyBorder="1" applyAlignment="1">
      <alignment vertical="top"/>
    </xf>
    <xf numFmtId="0" fontId="24" fillId="3" borderId="12" xfId="0" applyFont="1" applyFill="1" applyBorder="1" applyAlignment="1">
      <alignment vertical="top"/>
    </xf>
    <xf numFmtId="0" fontId="24" fillId="3" borderId="18" xfId="0" applyFont="1" applyFill="1" applyBorder="1" applyAlignment="1">
      <alignment horizontal="center" vertical="top"/>
    </xf>
    <xf numFmtId="0" fontId="24" fillId="3" borderId="1" xfId="0" applyFont="1" applyFill="1" applyBorder="1" applyAlignment="1">
      <alignment horizontal="right" vertical="top"/>
    </xf>
    <xf numFmtId="0" fontId="24" fillId="3" borderId="18" xfId="0" quotePrefix="1" applyFont="1" applyFill="1" applyBorder="1" applyAlignment="1">
      <alignment horizontal="center" vertical="top"/>
    </xf>
    <xf numFmtId="0" fontId="24" fillId="3" borderId="50" xfId="0" applyFont="1" applyFill="1" applyBorder="1" applyAlignment="1">
      <alignment horizontal="center" vertical="top"/>
    </xf>
    <xf numFmtId="0" fontId="24" fillId="3" borderId="58" xfId="0" applyFont="1" applyFill="1" applyBorder="1" applyAlignment="1">
      <alignment vertical="top"/>
    </xf>
    <xf numFmtId="0" fontId="24" fillId="3" borderId="0" xfId="0" applyFont="1" applyFill="1" applyAlignment="1">
      <alignment horizontal="left" vertical="top" wrapText="1"/>
    </xf>
    <xf numFmtId="0" fontId="2" fillId="0" borderId="0" xfId="3" applyAlignment="1">
      <alignment vertical="top"/>
    </xf>
    <xf numFmtId="0" fontId="12" fillId="2" borderId="1" xfId="3" applyFont="1" applyFill="1" applyBorder="1" applyAlignment="1">
      <alignment horizontal="center" vertical="top"/>
    </xf>
    <xf numFmtId="0" fontId="2" fillId="0" borderId="0" xfId="3" applyAlignment="1">
      <alignment vertical="top"/>
    </xf>
    <xf numFmtId="0" fontId="8" fillId="2" borderId="65" xfId="3" applyFont="1" applyFill="1" applyBorder="1" applyAlignment="1">
      <alignment horizontal="center" vertical="top"/>
    </xf>
    <xf numFmtId="0" fontId="8" fillId="2" borderId="55" xfId="3" applyFont="1" applyFill="1" applyBorder="1" applyAlignment="1">
      <alignment horizontal="center"/>
    </xf>
    <xf numFmtId="0" fontId="8" fillId="2" borderId="69" xfId="3" applyFont="1" applyFill="1" applyBorder="1" applyAlignment="1">
      <alignment horizontal="center" wrapText="1"/>
    </xf>
    <xf numFmtId="0" fontId="8" fillId="2" borderId="55" xfId="3" applyFont="1" applyFill="1" applyBorder="1" applyAlignment="1">
      <alignment horizontal="center" vertical="top"/>
    </xf>
    <xf numFmtId="0" fontId="8" fillId="2" borderId="37" xfId="3" quotePrefix="1" applyFont="1" applyFill="1" applyBorder="1" applyAlignment="1">
      <alignment horizontal="center" vertical="top"/>
    </xf>
    <xf numFmtId="0" fontId="8" fillId="2" borderId="14" xfId="3" applyFont="1" applyFill="1" applyBorder="1" applyAlignment="1">
      <alignment horizontal="right" vertical="top"/>
    </xf>
    <xf numFmtId="0" fontId="8" fillId="2" borderId="37" xfId="3" applyFont="1" applyFill="1" applyBorder="1" applyAlignment="1">
      <alignment horizontal="center" vertical="top"/>
    </xf>
    <xf numFmtId="0" fontId="8" fillId="2" borderId="37" xfId="3" applyFont="1" applyFill="1" applyBorder="1" applyAlignment="1">
      <alignment vertical="top"/>
    </xf>
    <xf numFmtId="0" fontId="8" fillId="2" borderId="73" xfId="3" applyFont="1" applyFill="1" applyBorder="1" applyAlignment="1">
      <alignment vertical="top"/>
    </xf>
    <xf numFmtId="0" fontId="8" fillId="2" borderId="38" xfId="3" applyFont="1" applyFill="1" applyBorder="1" applyAlignment="1">
      <alignment horizontal="right" vertical="top"/>
    </xf>
    <xf numFmtId="0" fontId="8" fillId="2" borderId="50" xfId="3" applyFont="1" applyFill="1" applyBorder="1" applyAlignment="1">
      <alignment horizontal="left" vertical="top" indent="2"/>
    </xf>
    <xf numFmtId="0" fontId="8" fillId="2" borderId="11" xfId="3" applyFont="1" applyFill="1" applyBorder="1" applyAlignment="1">
      <alignment vertical="top"/>
    </xf>
    <xf numFmtId="43" fontId="8" fillId="2" borderId="18" xfId="1" applyFont="1" applyFill="1" applyBorder="1" applyAlignment="1">
      <alignment vertical="top"/>
    </xf>
    <xf numFmtId="0" fontId="8" fillId="2" borderId="33" xfId="3" quotePrefix="1" applyFont="1" applyFill="1" applyBorder="1" applyAlignment="1">
      <alignment horizontal="right" vertical="top"/>
    </xf>
    <xf numFmtId="0" fontId="8" fillId="2" borderId="45" xfId="3" applyFont="1" applyFill="1" applyBorder="1" applyAlignment="1">
      <alignment vertical="top"/>
    </xf>
    <xf numFmtId="0" fontId="8" fillId="2" borderId="23" xfId="3" applyFont="1" applyFill="1" applyBorder="1" applyAlignment="1">
      <alignment vertical="top"/>
    </xf>
    <xf numFmtId="0" fontId="8" fillId="2" borderId="0" xfId="3" quotePrefix="1" applyFont="1" applyFill="1" applyAlignment="1">
      <alignment horizontal="left" vertical="top"/>
    </xf>
    <xf numFmtId="0" fontId="8" fillId="2" borderId="65" xfId="3" applyFont="1" applyFill="1" applyBorder="1" applyAlignment="1">
      <alignment horizontal="center"/>
    </xf>
    <xf numFmtId="0" fontId="8" fillId="2" borderId="66" xfId="3" applyFont="1" applyFill="1" applyBorder="1" applyAlignment="1">
      <alignment horizontal="center"/>
    </xf>
    <xf numFmtId="0" fontId="8" fillId="2" borderId="50" xfId="3" applyFont="1" applyFill="1" applyBorder="1" applyAlignment="1">
      <alignment horizontal="center"/>
    </xf>
    <xf numFmtId="0" fontId="8" fillId="2" borderId="16" xfId="3" applyFont="1" applyFill="1" applyBorder="1" applyAlignment="1">
      <alignment horizontal="center" wrapText="1"/>
    </xf>
    <xf numFmtId="0" fontId="8" fillId="2" borderId="20" xfId="3" quotePrefix="1" applyFont="1" applyFill="1" applyBorder="1" applyAlignment="1">
      <alignment horizontal="right" vertical="top"/>
    </xf>
    <xf numFmtId="0" fontId="8" fillId="2" borderId="35" xfId="3" quotePrefix="1" applyFont="1" applyFill="1" applyBorder="1" applyAlignment="1">
      <alignment horizontal="left" vertical="top"/>
    </xf>
    <xf numFmtId="0" fontId="8" fillId="2" borderId="0" xfId="3" applyFont="1" applyFill="1" applyAlignment="1">
      <alignment horizontal="left" vertical="top"/>
    </xf>
    <xf numFmtId="0" fontId="8" fillId="2" borderId="0" xfId="3" applyFont="1" applyFill="1" applyAlignment="1">
      <alignment vertical="top" wrapText="1"/>
    </xf>
    <xf numFmtId="0" fontId="8" fillId="2" borderId="0" xfId="3" applyFont="1" applyFill="1" applyAlignment="1">
      <alignment horizontal="left" vertical="top" wrapText="1"/>
    </xf>
    <xf numFmtId="0" fontId="12" fillId="2" borderId="50" xfId="3" applyFont="1" applyFill="1" applyBorder="1" applyAlignment="1">
      <alignment horizontal="center" vertical="top"/>
    </xf>
    <xf numFmtId="0" fontId="8" fillId="2" borderId="7" xfId="3" applyFont="1" applyFill="1" applyBorder="1" applyAlignment="1">
      <alignment horizontal="center" vertical="top"/>
    </xf>
    <xf numFmtId="0" fontId="8" fillId="2" borderId="7" xfId="3" applyFont="1" applyFill="1" applyBorder="1" applyAlignment="1">
      <alignment horizontal="center"/>
    </xf>
    <xf numFmtId="0" fontId="8" fillId="2" borderId="43" xfId="3" applyFont="1" applyFill="1" applyBorder="1" applyAlignment="1">
      <alignment horizontal="center"/>
    </xf>
    <xf numFmtId="0" fontId="8" fillId="2" borderId="54" xfId="3" applyFont="1" applyFill="1" applyBorder="1" applyAlignment="1">
      <alignment horizontal="center" vertical="top"/>
    </xf>
    <xf numFmtId="0" fontId="8" fillId="2" borderId="40" xfId="3" applyFont="1" applyFill="1" applyBorder="1" applyAlignment="1">
      <alignment horizontal="center" vertical="top"/>
    </xf>
    <xf numFmtId="0" fontId="8" fillId="2" borderId="40" xfId="3" applyFont="1" applyFill="1" applyBorder="1" applyAlignment="1">
      <alignment horizontal="center"/>
    </xf>
    <xf numFmtId="0" fontId="8" fillId="2" borderId="18" xfId="3" applyFont="1" applyFill="1" applyBorder="1" applyAlignment="1">
      <alignment horizontal="center"/>
    </xf>
    <xf numFmtId="3" fontId="8" fillId="2" borderId="18" xfId="6" applyNumberFormat="1" applyFont="1" applyFill="1" applyBorder="1" applyAlignment="1">
      <alignment vertical="top"/>
    </xf>
    <xf numFmtId="0" fontId="8" fillId="2" borderId="18" xfId="3" applyFont="1" applyFill="1" applyBorder="1" applyAlignment="1">
      <alignment horizontal="right" vertical="top" indent="1"/>
    </xf>
    <xf numFmtId="0" fontId="8" fillId="2" borderId="18" xfId="3" quotePrefix="1" applyFont="1" applyFill="1" applyBorder="1" applyAlignment="1">
      <alignment horizontal="right" vertical="top" indent="1"/>
    </xf>
    <xf numFmtId="0" fontId="8" fillId="2" borderId="74" xfId="3" applyFont="1" applyFill="1" applyBorder="1" applyAlignment="1">
      <alignment vertical="top"/>
    </xf>
    <xf numFmtId="43" fontId="8" fillId="2" borderId="18" xfId="1" quotePrefix="1" applyFont="1" applyFill="1" applyBorder="1" applyAlignment="1">
      <alignment vertical="top"/>
    </xf>
    <xf numFmtId="43" fontId="8" fillId="2" borderId="40" xfId="1" applyFont="1" applyFill="1" applyBorder="1" applyAlignment="1">
      <alignment vertical="top"/>
    </xf>
    <xf numFmtId="43" fontId="8" fillId="2" borderId="40" xfId="1" quotePrefix="1" applyFont="1" applyFill="1" applyBorder="1" applyAlignment="1">
      <alignment vertical="top"/>
    </xf>
    <xf numFmtId="0" fontId="8" fillId="2" borderId="40" xfId="3" quotePrefix="1" applyFont="1" applyFill="1" applyBorder="1" applyAlignment="1">
      <alignment horizontal="right" vertical="top" indent="1"/>
    </xf>
    <xf numFmtId="0" fontId="8" fillId="2" borderId="40" xfId="3" applyFont="1" applyFill="1" applyBorder="1" applyAlignment="1">
      <alignment horizontal="right" vertical="top" indent="1"/>
    </xf>
    <xf numFmtId="43" fontId="8" fillId="2" borderId="56" xfId="1" applyFont="1" applyFill="1" applyBorder="1" applyAlignment="1">
      <alignment vertical="top"/>
    </xf>
    <xf numFmtId="43" fontId="8" fillId="2" borderId="56" xfId="1" quotePrefix="1" applyFont="1" applyFill="1" applyBorder="1" applyAlignment="1">
      <alignment vertical="top"/>
    </xf>
    <xf numFmtId="0" fontId="8" fillId="2" borderId="56" xfId="3" quotePrefix="1" applyFont="1" applyFill="1" applyBorder="1" applyAlignment="1">
      <alignment horizontal="right" vertical="top" indent="1"/>
    </xf>
    <xf numFmtId="0" fontId="8" fillId="2" borderId="56" xfId="3" applyFont="1" applyFill="1" applyBorder="1" applyAlignment="1">
      <alignment horizontal="right" vertical="top" indent="1"/>
    </xf>
    <xf numFmtId="43" fontId="8" fillId="2" borderId="57" xfId="1" applyFont="1" applyFill="1" applyBorder="1" applyAlignment="1">
      <alignment vertical="top"/>
    </xf>
    <xf numFmtId="4" fontId="8" fillId="2" borderId="57" xfId="3" quotePrefix="1" applyNumberFormat="1" applyFont="1" applyFill="1" applyBorder="1" applyAlignment="1">
      <alignment horizontal="right" vertical="top" indent="1"/>
    </xf>
    <xf numFmtId="0" fontId="8" fillId="2" borderId="12" xfId="3" applyFont="1" applyFill="1" applyBorder="1" applyAlignment="1">
      <alignment vertical="top"/>
    </xf>
    <xf numFmtId="4" fontId="8" fillId="2" borderId="0" xfId="3" applyNumberFormat="1" applyFont="1" applyFill="1" applyAlignment="1">
      <alignment vertical="top"/>
    </xf>
    <xf numFmtId="0" fontId="19" fillId="2" borderId="55" xfId="3" applyFont="1" applyFill="1" applyBorder="1" applyAlignment="1">
      <alignment horizontal="center" vertical="top"/>
    </xf>
    <xf numFmtId="0" fontId="8" fillId="2" borderId="18" xfId="3" applyFont="1" applyFill="1" applyBorder="1" applyAlignment="1">
      <alignment horizontal="center" vertical="top"/>
    </xf>
    <xf numFmtId="0" fontId="19" fillId="2" borderId="50" xfId="3" applyFont="1" applyFill="1" applyBorder="1" applyAlignment="1">
      <alignment horizontal="center" vertical="top"/>
    </xf>
    <xf numFmtId="0" fontId="19" fillId="2" borderId="50" xfId="3" applyFont="1" applyFill="1" applyBorder="1" applyAlignment="1">
      <alignment horizontal="right" vertical="top"/>
    </xf>
    <xf numFmtId="0" fontId="8" fillId="2" borderId="18" xfId="3" quotePrefix="1" applyFont="1" applyFill="1" applyBorder="1" applyAlignment="1">
      <alignment vertical="top"/>
    </xf>
    <xf numFmtId="43" fontId="8" fillId="2" borderId="64" xfId="1" applyFont="1" applyFill="1" applyBorder="1" applyAlignment="1">
      <alignment vertical="top"/>
    </xf>
    <xf numFmtId="0" fontId="19" fillId="2" borderId="61" xfId="3" applyFont="1" applyFill="1" applyBorder="1" applyAlignment="1">
      <alignment horizontal="right" vertical="top"/>
    </xf>
    <xf numFmtId="0" fontId="8" fillId="2" borderId="0" xfId="3" applyFont="1" applyFill="1" applyAlignment="1">
      <alignment vertical="top" wrapText="1"/>
    </xf>
    <xf numFmtId="0" fontId="8" fillId="2" borderId="0" xfId="3" quotePrefix="1" applyFont="1" applyFill="1" applyAlignment="1">
      <alignment vertical="top"/>
    </xf>
    <xf numFmtId="0" fontId="12" fillId="2" borderId="0" xfId="0" applyFont="1" applyFill="1" applyAlignment="1">
      <alignment vertical="top"/>
    </xf>
    <xf numFmtId="0" fontId="8" fillId="2" borderId="0" xfId="0" applyFont="1" applyFill="1" applyAlignment="1">
      <alignment vertical="top"/>
    </xf>
    <xf numFmtId="0" fontId="8" fillId="2" borderId="1" xfId="0" applyFont="1" applyFill="1" applyBorder="1" applyAlignment="1">
      <alignment horizontal="center" vertical="top"/>
    </xf>
    <xf numFmtId="0" fontId="8" fillId="2" borderId="50" xfId="0" applyFont="1" applyFill="1" applyBorder="1" applyAlignment="1">
      <alignment horizontal="center" vertical="top"/>
    </xf>
    <xf numFmtId="0" fontId="8" fillId="2" borderId="50" xfId="0" applyFont="1" applyFill="1" applyBorder="1" applyAlignment="1">
      <alignment vertical="top"/>
    </xf>
    <xf numFmtId="0" fontId="8" fillId="2" borderId="50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vertical="top"/>
    </xf>
    <xf numFmtId="0" fontId="8" fillId="2" borderId="16" xfId="0" applyFont="1" applyFill="1" applyBorder="1" applyAlignment="1">
      <alignment vertical="top"/>
    </xf>
    <xf numFmtId="0" fontId="8" fillId="2" borderId="18" xfId="0" applyFont="1" applyFill="1" applyBorder="1" applyAlignment="1">
      <alignment vertical="top"/>
    </xf>
    <xf numFmtId="44" fontId="8" fillId="2" borderId="18" xfId="2" applyFont="1" applyFill="1" applyBorder="1" applyAlignment="1">
      <alignment vertical="top"/>
    </xf>
    <xf numFmtId="43" fontId="8" fillId="2" borderId="24" xfId="1" applyFont="1" applyFill="1" applyBorder="1" applyAlignment="1">
      <alignment vertical="top"/>
    </xf>
    <xf numFmtId="0" fontId="19" fillId="2" borderId="0" xfId="0" applyFont="1" applyFill="1" applyAlignment="1">
      <alignment vertical="top"/>
    </xf>
    <xf numFmtId="0" fontId="31" fillId="2" borderId="0" xfId="0" applyFont="1" applyFill="1" applyAlignment="1">
      <alignment vertical="top"/>
    </xf>
    <xf numFmtId="0" fontId="32" fillId="2" borderId="0" xfId="0" applyFont="1" applyFill="1" applyAlignment="1">
      <alignment vertical="top"/>
    </xf>
    <xf numFmtId="0" fontId="33" fillId="2" borderId="0" xfId="0" applyFont="1" applyFill="1" applyAlignment="1">
      <alignment vertical="top"/>
    </xf>
    <xf numFmtId="0" fontId="32" fillId="2" borderId="1" xfId="0" applyFont="1" applyFill="1" applyBorder="1" applyAlignment="1">
      <alignment horizontal="center" vertical="top"/>
    </xf>
    <xf numFmtId="0" fontId="32" fillId="2" borderId="50" xfId="0" applyFont="1" applyFill="1" applyBorder="1" applyAlignment="1">
      <alignment horizontal="center" vertical="top"/>
    </xf>
    <xf numFmtId="0" fontId="32" fillId="2" borderId="50" xfId="0" applyFont="1" applyFill="1" applyBorder="1" applyAlignment="1">
      <alignment vertical="top"/>
    </xf>
    <xf numFmtId="0" fontId="32" fillId="2" borderId="50" xfId="0" applyFont="1" applyFill="1" applyBorder="1" applyAlignment="1">
      <alignment horizontal="center" vertical="top"/>
    </xf>
    <xf numFmtId="0" fontId="32" fillId="2" borderId="14" xfId="0" applyFont="1" applyFill="1" applyBorder="1" applyAlignment="1">
      <alignment vertical="top"/>
    </xf>
    <xf numFmtId="0" fontId="32" fillId="2" borderId="16" xfId="0" applyFont="1" applyFill="1" applyBorder="1" applyAlignment="1">
      <alignment vertical="top"/>
    </xf>
    <xf numFmtId="43" fontId="32" fillId="2" borderId="18" xfId="1" applyFont="1" applyFill="1" applyBorder="1" applyAlignment="1">
      <alignment vertical="top"/>
    </xf>
    <xf numFmtId="43" fontId="32" fillId="2" borderId="56" xfId="1" applyFont="1" applyFill="1" applyBorder="1" applyAlignment="1">
      <alignment vertical="top"/>
    </xf>
    <xf numFmtId="43" fontId="32" fillId="2" borderId="40" xfId="1" applyFont="1" applyFill="1" applyBorder="1" applyAlignment="1">
      <alignment vertical="top"/>
    </xf>
    <xf numFmtId="0" fontId="32" fillId="2" borderId="15" xfId="0" applyFont="1" applyFill="1" applyBorder="1" applyAlignment="1">
      <alignment vertical="top"/>
    </xf>
    <xf numFmtId="44" fontId="32" fillId="2" borderId="57" xfId="2" applyFont="1" applyFill="1" applyBorder="1" applyAlignment="1">
      <alignment vertical="top"/>
    </xf>
    <xf numFmtId="0" fontId="32" fillId="2" borderId="38" xfId="0" applyFont="1" applyFill="1" applyBorder="1" applyAlignment="1">
      <alignment vertical="top"/>
    </xf>
    <xf numFmtId="0" fontId="32" fillId="2" borderId="1" xfId="0" applyFont="1" applyFill="1" applyBorder="1" applyAlignment="1">
      <alignment vertical="top"/>
    </xf>
    <xf numFmtId="0" fontId="32" fillId="2" borderId="59" xfId="0" applyFont="1" applyFill="1" applyBorder="1" applyAlignment="1">
      <alignment vertical="top"/>
    </xf>
    <xf numFmtId="0" fontId="32" fillId="2" borderId="74" xfId="0" applyFont="1" applyFill="1" applyBorder="1" applyAlignment="1">
      <alignment vertical="top"/>
    </xf>
    <xf numFmtId="43" fontId="32" fillId="2" borderId="12" xfId="1" applyFont="1" applyFill="1" applyBorder="1" applyAlignment="1">
      <alignment vertical="top"/>
    </xf>
    <xf numFmtId="0" fontId="11" fillId="2" borderId="0" xfId="0" applyFont="1" applyFill="1" applyAlignment="1">
      <alignment vertical="top"/>
    </xf>
    <xf numFmtId="0" fontId="8" fillId="2" borderId="61" xfId="0" applyFont="1" applyFill="1" applyBorder="1" applyAlignment="1">
      <alignment vertical="top"/>
    </xf>
    <xf numFmtId="44" fontId="8" fillId="2" borderId="57" xfId="2" applyFont="1" applyFill="1" applyBorder="1" applyAlignment="1">
      <alignment vertical="top"/>
    </xf>
    <xf numFmtId="0" fontId="8" fillId="2" borderId="36" xfId="0" applyFont="1" applyFill="1" applyBorder="1" applyAlignment="1">
      <alignment vertical="top"/>
    </xf>
    <xf numFmtId="0" fontId="8" fillId="2" borderId="34" xfId="0" applyFont="1" applyFill="1" applyBorder="1" applyAlignment="1">
      <alignment vertical="top"/>
    </xf>
    <xf numFmtId="43" fontId="8" fillId="2" borderId="12" xfId="1" applyFont="1" applyFill="1" applyBorder="1" applyAlignment="1">
      <alignment vertical="top"/>
    </xf>
    <xf numFmtId="165" fontId="8" fillId="2" borderId="50" xfId="0" quotePrefix="1" applyNumberFormat="1" applyFont="1" applyFill="1" applyBorder="1" applyAlignment="1">
      <alignment horizontal="center" vertical="top"/>
    </xf>
    <xf numFmtId="165" fontId="8" fillId="2" borderId="50" xfId="0" applyNumberFormat="1" applyFont="1" applyFill="1" applyBorder="1" applyAlignment="1">
      <alignment horizontal="center" vertical="top"/>
    </xf>
    <xf numFmtId="0" fontId="8" fillId="2" borderId="16" xfId="0" applyFont="1" applyFill="1" applyBorder="1" applyAlignment="1">
      <alignment horizontal="center" vertical="top"/>
    </xf>
    <xf numFmtId="44" fontId="8" fillId="2" borderId="18" xfId="2" quotePrefix="1" applyFont="1" applyFill="1" applyBorder="1" applyAlignment="1">
      <alignment vertical="top"/>
    </xf>
    <xf numFmtId="0" fontId="17" fillId="2" borderId="0" xfId="0" applyFont="1" applyFill="1" applyAlignment="1">
      <alignment vertical="top"/>
    </xf>
    <xf numFmtId="43" fontId="8" fillId="2" borderId="43" xfId="1" applyFont="1" applyFill="1" applyBorder="1" applyAlignment="1">
      <alignment vertical="top"/>
    </xf>
    <xf numFmtId="0" fontId="8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/>
    </xf>
    <xf numFmtId="0" fontId="8" fillId="2" borderId="0" xfId="0" quotePrefix="1" applyFont="1" applyFill="1" applyAlignment="1">
      <alignment horizontal="right" vertical="top"/>
    </xf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center"/>
    </xf>
    <xf numFmtId="43" fontId="24" fillId="0" borderId="0" xfId="1" applyFont="1"/>
    <xf numFmtId="44" fontId="24" fillId="0" borderId="0" xfId="2" applyFont="1"/>
    <xf numFmtId="43" fontId="24" fillId="0" borderId="1" xfId="1" applyFont="1" applyBorder="1"/>
    <xf numFmtId="44" fontId="24" fillId="0" borderId="52" xfId="2" applyFont="1" applyBorder="1"/>
    <xf numFmtId="0" fontId="34" fillId="2" borderId="0" xfId="0" applyFont="1" applyFill="1" applyAlignment="1">
      <alignment vertical="top"/>
    </xf>
    <xf numFmtId="0" fontId="24" fillId="2" borderId="0" xfId="0" applyFont="1" applyFill="1" applyAlignment="1">
      <alignment vertical="top"/>
    </xf>
    <xf numFmtId="0" fontId="35" fillId="0" borderId="0" xfId="0" applyFont="1"/>
    <xf numFmtId="0" fontId="36" fillId="2" borderId="0" xfId="0" applyFont="1" applyFill="1" applyAlignment="1">
      <alignment vertical="top"/>
    </xf>
    <xf numFmtId="44" fontId="24" fillId="2" borderId="0" xfId="2" applyFont="1" applyFill="1" applyAlignment="1">
      <alignment vertical="top"/>
    </xf>
    <xf numFmtId="43" fontId="36" fillId="2" borderId="0" xfId="1" applyFont="1" applyFill="1" applyAlignment="1">
      <alignment horizontal="right" vertical="top"/>
    </xf>
    <xf numFmtId="44" fontId="36" fillId="2" borderId="52" xfId="2" applyFont="1" applyFill="1" applyBorder="1" applyAlignment="1">
      <alignment horizontal="right" vertical="top"/>
    </xf>
    <xf numFmtId="44" fontId="24" fillId="2" borderId="0" xfId="2" applyFont="1" applyFill="1" applyBorder="1" applyAlignment="1">
      <alignment vertical="top"/>
    </xf>
    <xf numFmtId="4" fontId="24" fillId="2" borderId="0" xfId="0" applyNumberFormat="1" applyFont="1" applyFill="1" applyBorder="1" applyAlignment="1">
      <alignment vertical="top"/>
    </xf>
  </cellXfs>
  <cellStyles count="7">
    <cellStyle name="Comma" xfId="1" builtinId="3"/>
    <cellStyle name="Comma 2 2" xfId="4" xr:uid="{7FD3BB4F-560A-46BF-B4CF-9197E8A16327}"/>
    <cellStyle name="Comma 2 2 2" xfId="6" xr:uid="{446BFE32-03A6-4374-A536-4571854372AE}"/>
    <cellStyle name="Currency" xfId="2" builtinId="4"/>
    <cellStyle name="Normal" xfId="0" builtinId="0"/>
    <cellStyle name="Normal 2 2" xfId="3" xr:uid="{94D17BB3-27BB-4711-9E3D-23B3EE8A0D9D}"/>
    <cellStyle name="Percent 2" xfId="5" xr:uid="{634D7773-2FF8-492B-B6B8-507F7181CC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Price%2017th%20Haddock%206th\Haddock%206th%20SM\Haddock_6e_SM_Ch07.xlsx" TargetMode="External"/><Relationship Id="rId1" Type="http://schemas.openxmlformats.org/officeDocument/2006/relationships/externalLinkPath" Target="Haddock%206th%20SM/Haddock_6e_SM_Ch07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Price%2017th%20Haddock%206th\Haddock%206th%20SM\Haddock_6e_SM_Ch09.xlsx" TargetMode="External"/><Relationship Id="rId1" Type="http://schemas.openxmlformats.org/officeDocument/2006/relationships/externalLinkPath" Target="Haddock%206th%20SM/Haddock_6e_SM_Ch09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Price%2017th%20Haddock%206th\Haddock%206th%20SM\Haddock_6e_SM_Ch10.xlsx" TargetMode="External"/><Relationship Id="rId1" Type="http://schemas.openxmlformats.org/officeDocument/2006/relationships/externalLinkPath" Target="Haddock%206th%20SM/Haddock_6e_SM_Ch10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Price%2017th%20Haddock%206th\Haddock%206th%20SM\Haddock_6e_SM_Ch13.xlsx" TargetMode="External"/><Relationship Id="rId1" Type="http://schemas.openxmlformats.org/officeDocument/2006/relationships/externalLinkPath" Target="Haddock%206th%20SM/Haddock_6e_SM_Ch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imated Times"/>
      <sheetName val="Section Reviews"/>
      <sheetName val="Thinking Critically DQ 1-15"/>
      <sheetName val="E7.1"/>
      <sheetName val="E7.2-5"/>
      <sheetName val="E7.6-7"/>
      <sheetName val="E7.8-9"/>
      <sheetName val="E7.9 ctd"/>
      <sheetName val="E7.10"/>
      <sheetName val="E7.11"/>
      <sheetName val="E7.12"/>
      <sheetName val="P7.1A"/>
      <sheetName val="P7.1A ctd"/>
      <sheetName val="P7.2A"/>
      <sheetName val="P7.3A"/>
      <sheetName val="P7.3A ctd"/>
      <sheetName val="P7.4A"/>
      <sheetName val="P7.5A"/>
      <sheetName val="P7.6A"/>
      <sheetName val="P7.6A ctd"/>
      <sheetName val="P7.1B"/>
      <sheetName val="P7.1B ctd"/>
      <sheetName val="P7.2B"/>
      <sheetName val="P7.3B"/>
      <sheetName val="P7.3B ctd"/>
      <sheetName val="P7.4B"/>
      <sheetName val="P7.5B"/>
      <sheetName val="P7.6B"/>
      <sheetName val="P7.6B ctd"/>
      <sheetName val="Crit Thinking P7.1"/>
      <sheetName val="Crit Thinking P7.1 ctd"/>
      <sheetName val="Crit Thinking P7.2"/>
      <sheetName val="Business Conne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8">
          <cell r="G8">
            <v>5600</v>
          </cell>
        </row>
        <row r="9">
          <cell r="H9">
            <v>5600</v>
          </cell>
        </row>
        <row r="13">
          <cell r="G13">
            <v>11664</v>
          </cell>
        </row>
        <row r="14">
          <cell r="H14">
            <v>10800</v>
          </cell>
        </row>
        <row r="15">
          <cell r="H15">
            <v>864</v>
          </cell>
        </row>
        <row r="18">
          <cell r="G18">
            <v>460.08</v>
          </cell>
        </row>
        <row r="19">
          <cell r="G19">
            <v>14875.92</v>
          </cell>
        </row>
        <row r="20">
          <cell r="H20">
            <v>14200</v>
          </cell>
        </row>
        <row r="21">
          <cell r="H21">
            <v>1136</v>
          </cell>
        </row>
        <row r="24">
          <cell r="G24">
            <v>5600</v>
          </cell>
        </row>
        <row r="25">
          <cell r="H25">
            <v>5600</v>
          </cell>
        </row>
        <row r="28">
          <cell r="G28">
            <v>10260</v>
          </cell>
        </row>
        <row r="29">
          <cell r="H29">
            <v>9500</v>
          </cell>
        </row>
        <row r="30">
          <cell r="H30">
            <v>760</v>
          </cell>
        </row>
        <row r="34">
          <cell r="G34">
            <v>10500</v>
          </cell>
        </row>
        <row r="35">
          <cell r="H35">
            <v>10500</v>
          </cell>
        </row>
        <row r="41">
          <cell r="G41">
            <v>410.40000000000003</v>
          </cell>
        </row>
        <row r="42">
          <cell r="G42">
            <v>9849.6</v>
          </cell>
        </row>
        <row r="43">
          <cell r="H43">
            <v>10260</v>
          </cell>
        </row>
        <row r="47">
          <cell r="G47">
            <v>10500</v>
          </cell>
        </row>
        <row r="48">
          <cell r="H48">
            <v>10500</v>
          </cell>
        </row>
        <row r="51">
          <cell r="G51">
            <v>10314</v>
          </cell>
        </row>
        <row r="52">
          <cell r="H52">
            <v>9550</v>
          </cell>
        </row>
        <row r="53">
          <cell r="H53">
            <v>764</v>
          </cell>
        </row>
        <row r="56">
          <cell r="G56">
            <v>385.56</v>
          </cell>
        </row>
        <row r="57">
          <cell r="G57">
            <v>12466.44</v>
          </cell>
        </row>
        <row r="58">
          <cell r="H58">
            <v>11900</v>
          </cell>
        </row>
        <row r="59">
          <cell r="H59">
            <v>952</v>
          </cell>
        </row>
        <row r="62">
          <cell r="G62">
            <v>17820</v>
          </cell>
        </row>
        <row r="63">
          <cell r="H63">
            <v>16500</v>
          </cell>
        </row>
        <row r="64">
          <cell r="H64">
            <v>1320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. Times"/>
      <sheetName val="Section Reviews"/>
      <sheetName val="Thinking Critically DQ 1-18"/>
      <sheetName val="E9.1-3"/>
      <sheetName val="E9.4"/>
      <sheetName val="E9.4 ctd"/>
      <sheetName val="E9.5"/>
      <sheetName val="E9.6"/>
      <sheetName val="E9.6 ctd"/>
      <sheetName val="E9.7"/>
      <sheetName val="E9.8"/>
      <sheetName val="E9.9"/>
      <sheetName val="E9.10"/>
      <sheetName val="P9.1A"/>
      <sheetName val="P9.1A ctd"/>
      <sheetName val="P9.2A"/>
      <sheetName val="P9.2A ctd"/>
      <sheetName val="P9.3A"/>
      <sheetName val="P9.3A ctd"/>
      <sheetName val="P9.4A"/>
      <sheetName val="P9.4A ctd"/>
      <sheetName val="P9.5A"/>
      <sheetName val="P9.5A ctd"/>
      <sheetName val="P9.6A"/>
      <sheetName val="P9.6A ctd"/>
      <sheetName val="P9.1B"/>
      <sheetName val="P9.1B ctd"/>
      <sheetName val="P9.2B"/>
      <sheetName val="P9.2B ctd"/>
      <sheetName val="P9.3B"/>
      <sheetName val="P9.3B ctd"/>
      <sheetName val="P9.4B"/>
      <sheetName val="P9.4B ctd"/>
      <sheetName val="P9.5B"/>
      <sheetName val="P9.5B ctd"/>
      <sheetName val="P9.6B"/>
      <sheetName val="P9.6B ctd"/>
      <sheetName val="Crit Thinking P9.1"/>
      <sheetName val="Crit Thinking P9.1 ctd"/>
      <sheetName val="Crit Thinking P9.2"/>
      <sheetName val="Business Connection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9">
          <cell r="G9">
            <v>2</v>
          </cell>
        </row>
        <row r="13">
          <cell r="H13">
            <v>1</v>
          </cell>
        </row>
        <row r="17">
          <cell r="G17">
            <v>6</v>
          </cell>
        </row>
        <row r="21">
          <cell r="H21">
            <v>3</v>
          </cell>
        </row>
        <row r="25">
          <cell r="H25">
            <v>3</v>
          </cell>
        </row>
        <row r="29">
          <cell r="H29">
            <v>3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20">
          <cell r="D20">
            <v>1587</v>
          </cell>
        </row>
        <row r="21">
          <cell r="D21">
            <v>33</v>
          </cell>
          <cell r="E21">
            <v>1620</v>
          </cell>
        </row>
        <row r="24">
          <cell r="D24">
            <v>545</v>
          </cell>
        </row>
        <row r="25">
          <cell r="D25">
            <v>25</v>
          </cell>
        </row>
      </sheetData>
      <sheetData sheetId="32" refreshError="1"/>
      <sheetData sheetId="33">
        <row r="10">
          <cell r="I10">
            <v>207</v>
          </cell>
        </row>
        <row r="14">
          <cell r="I14">
            <v>36</v>
          </cell>
        </row>
      </sheetData>
      <sheetData sheetId="34" refreshError="1"/>
      <sheetData sheetId="35">
        <row r="21">
          <cell r="G21">
            <v>14550</v>
          </cell>
        </row>
        <row r="22">
          <cell r="G22">
            <v>72</v>
          </cell>
        </row>
        <row r="25">
          <cell r="H25">
            <v>903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imated Time"/>
      <sheetName val="Section Reviews"/>
      <sheetName val="Thinking Critically -  DQ"/>
      <sheetName val="New Ex 10.1-10.3"/>
      <sheetName val="Ex 10.4 to 10.6"/>
      <sheetName val="Ex 10.7"/>
      <sheetName val="Ex 10.8"/>
      <sheetName val="Ex 10.9"/>
      <sheetName val="Ex 10.10"/>
      <sheetName val="Pr 10.1A"/>
      <sheetName val="Pr 10.1A cont. (1)"/>
      <sheetName val="Pr 10.1A cont. (2)"/>
      <sheetName val=" Pr 10.2A"/>
      <sheetName val="Pr 10.2A cont. (1)"/>
      <sheetName val="Pr 10.2A cont. (2)"/>
      <sheetName val="Pr 10.3A"/>
      <sheetName val="Pr 10.3A cont. (1)"/>
      <sheetName val="Pr 10.3A cont. (2)"/>
      <sheetName val="Pr 10.4A"/>
      <sheetName val="Pr 10.4A cont. (1)"/>
      <sheetName val="Pr 10.1B"/>
      <sheetName val="Pr 10.1B cont.(1)"/>
      <sheetName val="Pr 10.1B cont.(2)"/>
      <sheetName val="Pr 10.2B"/>
      <sheetName val="Pr 10.2B cont.(1)"/>
      <sheetName val="Pr 10.2B cont. (2) "/>
      <sheetName val="Pr 10.3B"/>
      <sheetName val="Pr 10.3B cont. (1)"/>
      <sheetName val="Pr 10.3B cont. (2)"/>
      <sheetName val="Pr 10.4B"/>
      <sheetName val="Pr 10.4B cont."/>
      <sheetName val="CT Pr.10.1"/>
      <sheetName val="CT Pr.10.1 cont. (1)"/>
      <sheetName val="CT Pr.10.2"/>
      <sheetName val="Business Connection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1">
          <cell r="H11">
            <v>686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imated Times"/>
      <sheetName val="Section Reviews"/>
      <sheetName val="Thinking Critically -  DQ"/>
      <sheetName val="Thinking Critically -  DQ cont."/>
      <sheetName val="Ex 13.1 &amp; 13.2"/>
      <sheetName val="Ex 13.3"/>
      <sheetName val="Ex 13.4 &amp; 13.5"/>
      <sheetName val="Ex 13.6"/>
      <sheetName val="Ex 13.7"/>
      <sheetName val="Ex 13.8"/>
      <sheetName val="Ex 13.9"/>
      <sheetName val="Ex 13.10"/>
      <sheetName val="Ex 13.11"/>
      <sheetName val="Pr 13.1A"/>
      <sheetName val="Pr 13.1A cont."/>
      <sheetName val="Pr 13.1A cont. (2)"/>
      <sheetName val="Pr 13.1A cont. (3)"/>
      <sheetName val="Pr 13.1A cont. (4)"/>
      <sheetName val="Pr 13.2A "/>
      <sheetName val="Pr 13.2A cont. "/>
      <sheetName val="Pr 13.2A cont. (2)"/>
      <sheetName val="Pr 13.2A cont. (3)"/>
      <sheetName val="Pr 13.2A cont. (4)"/>
      <sheetName val="P13.3A"/>
      <sheetName val="P13.3A cont. (2)"/>
      <sheetName val=" Pr.13.3A cont. (3) &amp; Pr 13.4A"/>
      <sheetName val="Pr 13.4A cont."/>
      <sheetName val="Pr 13.4A cont. (2)"/>
      <sheetName val="Pr 13.4A cont. (3)"/>
      <sheetName val="Pr 13.5A"/>
      <sheetName val="Pr 13.5A cont."/>
      <sheetName val="Pr. 13.6A"/>
      <sheetName val="Pr. 13.6A cont. "/>
      <sheetName val="Pr. 13.6A cont. (2)"/>
      <sheetName val="Pr 13.1B"/>
      <sheetName val="Pr 13.1B cont. "/>
      <sheetName val="Pr 13.1B cont. (2)"/>
      <sheetName val="Pr 13.1B cont. (3)"/>
      <sheetName val="Pr 13.1B cont. (4)"/>
      <sheetName val="Pr 13.2B"/>
      <sheetName val="Pr 13.2B cont."/>
      <sheetName val="Pr 13.2B cont. (2)"/>
      <sheetName val="Pr 13.2B cont. (3)"/>
      <sheetName val="Pr 13.2B cont. (4)"/>
      <sheetName val="P13.3B"/>
      <sheetName val="P13.3B cont."/>
      <sheetName val="Pr 13.3B cont. &amp; Pr 13.4B"/>
      <sheetName val="Pr 13.4B cont."/>
      <sheetName val="Pr 13.4B cont. (2)"/>
      <sheetName val="Pr 13.4B cont. (3)"/>
      <sheetName val="Pr 13.5B"/>
      <sheetName val="Pr 13.5B cont."/>
      <sheetName val="Pr 13.6B"/>
      <sheetName val="Pr 13.6B cont."/>
      <sheetName val="Pr 13.6B cont. (2)"/>
      <sheetName val="CT Pr 13.1"/>
      <sheetName val="CT Pr 13.1 cont. (2)"/>
      <sheetName val="CT Pr 13.1 cont. (3)"/>
      <sheetName val="CT Pr 13.1 cont. (4)"/>
      <sheetName val="CT Pr 13.1 cont. (5)"/>
      <sheetName val="CT Pr 13.1 cont. (6)"/>
      <sheetName val="CT Pr. 13.1 cont. (7)"/>
      <sheetName val="CT Pr. 13.2"/>
      <sheetName val="CT Pr. 13.2 cont."/>
      <sheetName val="Business Connections"/>
      <sheetName val="MP Set 2"/>
      <sheetName val="MP Set 2 cont."/>
      <sheetName val="MP Set 2 cont. (2)"/>
      <sheetName val="MP Set cont. (3)"/>
      <sheetName val="MP Set cont. (4)"/>
      <sheetName val="MP Set cont. (5)"/>
      <sheetName val="MP Set cont. (6)"/>
      <sheetName val="MP Set cont. (7)"/>
      <sheetName val="MP Set cont. (8)"/>
      <sheetName val="MP Set cont. (9)"/>
      <sheetName val="MP Set cont. (10)"/>
      <sheetName val="MP Set cont. (11)"/>
      <sheetName val="MP Set cont. (12)"/>
      <sheetName val="MP Set cont. (13)"/>
      <sheetName val="MP Set cont. (14)"/>
      <sheetName val="MP Set cont. (15)"/>
      <sheetName val="MP Set cont. (16)"/>
      <sheetName val="MP Set cont. (17)"/>
      <sheetName val="MP Set cont. (18)"/>
      <sheetName val="MP Set cont. (19)"/>
      <sheetName val="MP Set cont. (20)"/>
      <sheetName val="MP Set Cont. (21)"/>
      <sheetName val="MP Set Cont. (2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ComputerGeeks.com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38">
          <cell r="I38">
            <v>27630.449999999997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78579-74E1-4E87-AF75-56FD06ABCC96}">
  <dimension ref="A1:N103"/>
  <sheetViews>
    <sheetView tabSelected="1" workbookViewId="0"/>
  </sheetViews>
  <sheetFormatPr defaultColWidth="10.28515625" defaultRowHeight="15"/>
  <cols>
    <col min="1" max="1" width="1.7109375" style="2" customWidth="1"/>
    <col min="2" max="2" width="2.7109375" style="2" customWidth="1"/>
    <col min="3" max="3" width="5.7109375" style="2" customWidth="1"/>
    <col min="4" max="4" width="2.7109375" style="3" customWidth="1"/>
    <col min="5" max="5" width="52.42578125" style="2" customWidth="1"/>
    <col min="6" max="6" width="5.7109375" style="2" customWidth="1"/>
    <col min="7" max="8" width="14.42578125" style="2" customWidth="1"/>
    <col min="9" max="9" width="2.7109375" style="2" customWidth="1"/>
    <col min="10" max="10" width="1.42578125" style="2" customWidth="1"/>
    <col min="11" max="12" width="10.28515625" style="4"/>
    <col min="13" max="16384" width="10.28515625" style="2"/>
  </cols>
  <sheetData>
    <row r="1" spans="1:14">
      <c r="A1" s="1" t="s">
        <v>0</v>
      </c>
    </row>
    <row r="2" spans="1:14">
      <c r="B2" s="5"/>
      <c r="L2" s="6"/>
    </row>
    <row r="3" spans="1:14" ht="15" customHeight="1">
      <c r="B3" s="7"/>
      <c r="C3" s="8" t="s">
        <v>1</v>
      </c>
      <c r="D3" s="9"/>
      <c r="E3" s="9"/>
      <c r="F3" s="9"/>
      <c r="G3" s="9"/>
      <c r="H3" s="10" t="s">
        <v>2</v>
      </c>
      <c r="I3" s="7"/>
      <c r="L3" s="2"/>
      <c r="M3" s="11"/>
      <c r="N3" s="11"/>
    </row>
    <row r="4" spans="1:14" ht="5.0999999999999996" customHeight="1" thickBot="1"/>
    <row r="5" spans="1:14" s="12" customFormat="1" ht="15" customHeight="1" thickTop="1">
      <c r="B5" s="13"/>
      <c r="C5" s="14" t="s">
        <v>3</v>
      </c>
      <c r="D5" s="15"/>
      <c r="E5" s="16" t="s">
        <v>4</v>
      </c>
      <c r="F5" s="17" t="s">
        <v>5</v>
      </c>
      <c r="G5" s="18" t="s">
        <v>6</v>
      </c>
      <c r="H5" s="15" t="s">
        <v>7</v>
      </c>
      <c r="I5" s="19"/>
      <c r="K5" s="20"/>
      <c r="L5" s="20"/>
    </row>
    <row r="6" spans="1:14" s="12" customFormat="1" ht="15" customHeight="1">
      <c r="B6" s="21"/>
      <c r="C6" s="22"/>
      <c r="D6" s="23"/>
      <c r="E6" s="24"/>
      <c r="F6" s="25"/>
      <c r="G6" s="26"/>
      <c r="H6" s="27"/>
      <c r="I6" s="28"/>
      <c r="K6" s="20"/>
      <c r="L6" s="20"/>
    </row>
    <row r="7" spans="1:14" ht="15" customHeight="1">
      <c r="B7" s="29">
        <v>1</v>
      </c>
      <c r="C7" s="30" t="s">
        <v>8</v>
      </c>
      <c r="D7" s="31"/>
      <c r="E7" s="32"/>
      <c r="F7" s="33"/>
      <c r="G7" s="34"/>
      <c r="H7" s="35"/>
      <c r="I7" s="36"/>
    </row>
    <row r="8" spans="1:14" ht="18" customHeight="1">
      <c r="B8" s="29">
        <v>2</v>
      </c>
      <c r="C8" s="30" t="s">
        <v>9</v>
      </c>
      <c r="D8" s="37">
        <v>1</v>
      </c>
      <c r="E8" s="32" t="s">
        <v>10</v>
      </c>
      <c r="F8" s="38" t="s">
        <v>11</v>
      </c>
      <c r="G8" s="39">
        <v>550</v>
      </c>
      <c r="H8" s="40"/>
      <c r="I8" s="36"/>
    </row>
    <row r="9" spans="1:14" ht="15" customHeight="1">
      <c r="B9" s="29">
        <v>3</v>
      </c>
      <c r="C9" s="41"/>
      <c r="D9" s="37"/>
      <c r="E9" s="32" t="s">
        <v>12</v>
      </c>
      <c r="F9" s="42">
        <v>401</v>
      </c>
      <c r="G9" s="43"/>
      <c r="H9" s="40">
        <f>G8</f>
        <v>550</v>
      </c>
      <c r="I9" s="36"/>
    </row>
    <row r="10" spans="1:14" ht="15" customHeight="1">
      <c r="B10" s="29">
        <v>4</v>
      </c>
      <c r="C10" s="44"/>
      <c r="D10" s="31"/>
      <c r="E10" s="32" t="s">
        <v>13</v>
      </c>
      <c r="F10" s="42"/>
      <c r="G10" s="43"/>
      <c r="H10" s="45"/>
      <c r="I10" s="36"/>
    </row>
    <row r="11" spans="1:14" ht="15" customHeight="1">
      <c r="B11" s="29">
        <v>5</v>
      </c>
      <c r="C11" s="44"/>
      <c r="D11" s="31"/>
      <c r="E11" s="32" t="s">
        <v>14</v>
      </c>
      <c r="F11" s="42"/>
      <c r="G11" s="43"/>
      <c r="H11" s="40"/>
      <c r="I11" s="36"/>
    </row>
    <row r="12" spans="1:14" ht="15" customHeight="1">
      <c r="B12" s="29">
        <v>6</v>
      </c>
      <c r="C12" s="44"/>
      <c r="D12" s="31"/>
      <c r="E12" s="32"/>
      <c r="F12" s="42"/>
      <c r="G12" s="43"/>
      <c r="H12" s="40"/>
      <c r="I12" s="36"/>
    </row>
    <row r="13" spans="1:14" ht="15" customHeight="1">
      <c r="B13" s="29">
        <v>7</v>
      </c>
      <c r="C13" s="44"/>
      <c r="D13" s="31">
        <v>4</v>
      </c>
      <c r="E13" s="32" t="s">
        <v>15</v>
      </c>
      <c r="F13" s="42">
        <v>452</v>
      </c>
      <c r="G13" s="43">
        <v>24</v>
      </c>
      <c r="H13" s="40"/>
      <c r="I13" s="36"/>
    </row>
    <row r="14" spans="1:14" ht="15" customHeight="1">
      <c r="B14" s="29">
        <v>8</v>
      </c>
      <c r="C14" s="44"/>
      <c r="D14" s="31"/>
      <c r="E14" s="32" t="s">
        <v>16</v>
      </c>
      <c r="F14" s="42">
        <v>101</v>
      </c>
      <c r="G14" s="43">
        <v>1176</v>
      </c>
      <c r="H14" s="40"/>
      <c r="I14" s="36"/>
    </row>
    <row r="15" spans="1:14" ht="18.75" customHeight="1">
      <c r="B15" s="29">
        <v>9</v>
      </c>
      <c r="C15" s="44"/>
      <c r="D15" s="31"/>
      <c r="E15" s="32" t="s">
        <v>17</v>
      </c>
      <c r="F15" s="38" t="s">
        <v>11</v>
      </c>
      <c r="G15" s="43"/>
      <c r="H15" s="40">
        <f>G13+G14</f>
        <v>1200</v>
      </c>
      <c r="I15" s="36"/>
    </row>
    <row r="16" spans="1:14" ht="13.5" customHeight="1">
      <c r="B16" s="29">
        <v>10</v>
      </c>
      <c r="C16" s="44"/>
      <c r="D16" s="31"/>
      <c r="E16" s="32" t="s">
        <v>18</v>
      </c>
      <c r="F16" s="42"/>
      <c r="G16" s="43"/>
      <c r="H16" s="40"/>
      <c r="I16" s="36"/>
    </row>
    <row r="17" spans="2:12" ht="15" customHeight="1">
      <c r="B17" s="29">
        <v>11</v>
      </c>
      <c r="C17" s="44"/>
      <c r="D17" s="46"/>
      <c r="E17" s="32" t="s">
        <v>19</v>
      </c>
      <c r="F17" s="42"/>
      <c r="G17" s="43"/>
      <c r="H17" s="45"/>
      <c r="I17" s="36"/>
    </row>
    <row r="18" spans="2:12" ht="15" customHeight="1">
      <c r="B18" s="29">
        <v>12</v>
      </c>
      <c r="C18" s="44"/>
      <c r="D18" s="31"/>
      <c r="E18" s="32"/>
      <c r="F18" s="42"/>
      <c r="G18" s="43"/>
      <c r="H18" s="40"/>
      <c r="I18" s="36"/>
    </row>
    <row r="19" spans="2:12" ht="15" customHeight="1">
      <c r="B19" s="29">
        <v>13</v>
      </c>
      <c r="C19" s="44"/>
      <c r="D19" s="31">
        <v>6</v>
      </c>
      <c r="E19" s="32" t="s">
        <v>16</v>
      </c>
      <c r="F19" s="42">
        <v>101</v>
      </c>
      <c r="G19" s="43">
        <v>915</v>
      </c>
      <c r="H19" s="45"/>
      <c r="I19" s="36"/>
    </row>
    <row r="20" spans="2:12" ht="15" customHeight="1">
      <c r="B20" s="29">
        <v>14</v>
      </c>
      <c r="C20" s="44"/>
      <c r="D20" s="2"/>
      <c r="E20" s="32" t="s">
        <v>12</v>
      </c>
      <c r="F20" s="42">
        <v>401</v>
      </c>
      <c r="G20" s="43"/>
      <c r="H20" s="40">
        <f>G19</f>
        <v>915</v>
      </c>
      <c r="I20" s="36"/>
    </row>
    <row r="21" spans="2:12" ht="15" customHeight="1">
      <c r="B21" s="29">
        <v>15</v>
      </c>
      <c r="C21" s="44"/>
      <c r="D21" s="31"/>
      <c r="E21" s="32" t="s">
        <v>20</v>
      </c>
      <c r="F21" s="42"/>
      <c r="G21" s="43"/>
      <c r="H21" s="40"/>
      <c r="I21" s="36"/>
    </row>
    <row r="22" spans="2:12" ht="15" customHeight="1">
      <c r="B22" s="29">
        <v>16</v>
      </c>
      <c r="C22" s="44"/>
      <c r="D22" s="37"/>
      <c r="E22" s="32"/>
      <c r="F22" s="42"/>
      <c r="G22" s="43"/>
      <c r="H22" s="40"/>
      <c r="I22" s="36"/>
    </row>
    <row r="23" spans="2:12" ht="15" customHeight="1">
      <c r="B23" s="29">
        <v>17</v>
      </c>
      <c r="C23" s="44"/>
      <c r="D23" s="31">
        <v>7</v>
      </c>
      <c r="E23" s="32" t="s">
        <v>21</v>
      </c>
      <c r="F23" s="42">
        <v>451</v>
      </c>
      <c r="G23" s="43">
        <v>30</v>
      </c>
      <c r="H23" s="40"/>
      <c r="I23" s="36"/>
    </row>
    <row r="24" spans="2:12" ht="15" customHeight="1">
      <c r="B24" s="29">
        <v>18</v>
      </c>
      <c r="C24" s="44"/>
      <c r="D24" s="2"/>
      <c r="E24" s="32" t="s">
        <v>22</v>
      </c>
      <c r="F24" s="42">
        <v>101</v>
      </c>
      <c r="G24" s="43"/>
      <c r="H24" s="45">
        <f>G23</f>
        <v>30</v>
      </c>
      <c r="I24" s="36"/>
      <c r="L24" s="47"/>
    </row>
    <row r="25" spans="2:12" ht="15" customHeight="1">
      <c r="B25" s="29">
        <v>19</v>
      </c>
      <c r="C25" s="44"/>
      <c r="D25" s="31"/>
      <c r="E25" s="32" t="s">
        <v>23</v>
      </c>
      <c r="F25" s="42"/>
      <c r="G25" s="43"/>
      <c r="H25" s="40"/>
      <c r="I25" s="36"/>
    </row>
    <row r="26" spans="2:12" ht="15" customHeight="1">
      <c r="B26" s="29">
        <v>20</v>
      </c>
      <c r="C26" s="44"/>
      <c r="D26" s="31"/>
      <c r="E26" s="32"/>
      <c r="F26" s="42"/>
      <c r="G26" s="43"/>
      <c r="H26" s="40"/>
      <c r="I26" s="36"/>
    </row>
    <row r="27" spans="2:12" ht="18.75" customHeight="1">
      <c r="B27" s="29">
        <v>21</v>
      </c>
      <c r="C27" s="44"/>
      <c r="D27" s="31">
        <v>8</v>
      </c>
      <c r="E27" s="32" t="s">
        <v>24</v>
      </c>
      <c r="F27" s="38" t="s">
        <v>11</v>
      </c>
      <c r="G27" s="43">
        <v>1400</v>
      </c>
      <c r="H27" s="40"/>
      <c r="I27" s="36"/>
    </row>
    <row r="28" spans="2:12" ht="15" customHeight="1">
      <c r="B28" s="29">
        <v>22</v>
      </c>
      <c r="C28" s="44"/>
      <c r="D28" s="2"/>
      <c r="E28" s="32" t="s">
        <v>12</v>
      </c>
      <c r="F28" s="42">
        <v>401</v>
      </c>
      <c r="G28" s="43"/>
      <c r="H28" s="40">
        <f>G27</f>
        <v>1400</v>
      </c>
      <c r="I28" s="36"/>
      <c r="L28" s="47"/>
    </row>
    <row r="29" spans="2:12" ht="15" customHeight="1">
      <c r="B29" s="29">
        <v>23</v>
      </c>
      <c r="C29" s="44"/>
      <c r="D29" s="31"/>
      <c r="E29" s="32" t="s">
        <v>25</v>
      </c>
      <c r="F29" s="42"/>
      <c r="G29" s="43"/>
      <c r="H29" s="45"/>
      <c r="I29" s="36"/>
    </row>
    <row r="30" spans="2:12" ht="15" customHeight="1">
      <c r="B30" s="29">
        <v>24</v>
      </c>
      <c r="C30" s="44"/>
      <c r="D30" s="31"/>
      <c r="E30" s="32" t="s">
        <v>26</v>
      </c>
      <c r="F30" s="42"/>
      <c r="G30" s="43"/>
      <c r="H30" s="40"/>
      <c r="I30" s="36"/>
    </row>
    <row r="31" spans="2:12" ht="15" customHeight="1">
      <c r="B31" s="29">
        <v>25</v>
      </c>
      <c r="C31" s="44"/>
      <c r="D31" s="31"/>
      <c r="F31" s="42"/>
      <c r="G31" s="43"/>
      <c r="H31" s="40"/>
      <c r="I31" s="36"/>
    </row>
    <row r="32" spans="2:12" ht="15" customHeight="1">
      <c r="B32" s="29">
        <v>26</v>
      </c>
      <c r="C32" s="44"/>
      <c r="D32" s="31">
        <v>10</v>
      </c>
      <c r="E32" s="32" t="s">
        <v>27</v>
      </c>
      <c r="F32" s="42">
        <v>452</v>
      </c>
      <c r="G32" s="43">
        <f>G8*0.02</f>
        <v>11</v>
      </c>
      <c r="H32" s="40"/>
      <c r="I32" s="36"/>
    </row>
    <row r="33" spans="1:14" ht="15" customHeight="1">
      <c r="B33" s="29">
        <v>27</v>
      </c>
      <c r="C33" s="44"/>
      <c r="D33" s="31"/>
      <c r="E33" s="32" t="s">
        <v>28</v>
      </c>
      <c r="F33" s="42">
        <v>101</v>
      </c>
      <c r="G33" s="43">
        <f>G8-G32</f>
        <v>539</v>
      </c>
      <c r="H33" s="40"/>
      <c r="I33" s="36"/>
    </row>
    <row r="34" spans="1:14" ht="18.75" customHeight="1">
      <c r="B34" s="29">
        <v>28</v>
      </c>
      <c r="C34" s="44"/>
      <c r="D34" s="2"/>
      <c r="E34" s="32" t="s">
        <v>29</v>
      </c>
      <c r="F34" s="38" t="s">
        <v>11</v>
      </c>
      <c r="G34" s="43"/>
      <c r="H34" s="40">
        <f>G32+G33</f>
        <v>550</v>
      </c>
      <c r="I34" s="36"/>
    </row>
    <row r="35" spans="1:14" ht="15" customHeight="1">
      <c r="B35" s="29">
        <v>29</v>
      </c>
      <c r="C35" s="44"/>
      <c r="D35" s="31"/>
      <c r="E35" s="32" t="s">
        <v>30</v>
      </c>
      <c r="F35" s="42"/>
      <c r="G35" s="43"/>
      <c r="H35" s="40"/>
      <c r="I35" s="36"/>
    </row>
    <row r="36" spans="1:14" ht="15" customHeight="1">
      <c r="B36" s="29">
        <v>30</v>
      </c>
      <c r="C36" s="44"/>
      <c r="D36" s="31"/>
      <c r="E36" s="32" t="s">
        <v>31</v>
      </c>
      <c r="F36" s="42"/>
      <c r="G36" s="43"/>
      <c r="H36" s="40"/>
      <c r="I36" s="36"/>
    </row>
    <row r="37" spans="1:14" ht="15" customHeight="1">
      <c r="B37" s="29">
        <v>31</v>
      </c>
      <c r="C37" s="44"/>
      <c r="D37" s="31"/>
      <c r="E37" s="32"/>
      <c r="F37" s="42"/>
      <c r="G37" s="43"/>
      <c r="H37" s="40"/>
      <c r="I37" s="36"/>
    </row>
    <row r="38" spans="1:14" ht="15" customHeight="1">
      <c r="B38" s="29">
        <v>32</v>
      </c>
      <c r="C38" s="44"/>
      <c r="D38" s="31">
        <v>14</v>
      </c>
      <c r="E38" s="32" t="s">
        <v>21</v>
      </c>
      <c r="F38" s="42">
        <v>451</v>
      </c>
      <c r="G38" s="43">
        <v>150</v>
      </c>
      <c r="H38" s="45"/>
      <c r="I38" s="36"/>
    </row>
    <row r="39" spans="1:14" ht="19.5" customHeight="1">
      <c r="B39" s="29">
        <v>33</v>
      </c>
      <c r="C39" s="44"/>
      <c r="D39" s="2"/>
      <c r="E39" s="32" t="s">
        <v>32</v>
      </c>
      <c r="F39" s="38" t="s">
        <v>11</v>
      </c>
      <c r="G39" s="43"/>
      <c r="H39" s="45">
        <f>G38</f>
        <v>150</v>
      </c>
      <c r="I39" s="36"/>
    </row>
    <row r="40" spans="1:14" ht="15" customHeight="1">
      <c r="B40" s="29">
        <v>34</v>
      </c>
      <c r="C40" s="44"/>
      <c r="D40" s="31"/>
      <c r="E40" s="32" t="s">
        <v>33</v>
      </c>
      <c r="F40" s="42"/>
      <c r="G40" s="43"/>
      <c r="H40" s="40"/>
      <c r="I40" s="36"/>
    </row>
    <row r="41" spans="1:14" ht="15" customHeight="1">
      <c r="B41" s="29">
        <v>35</v>
      </c>
      <c r="C41" s="44"/>
      <c r="D41" s="31"/>
      <c r="E41" s="32" t="s">
        <v>34</v>
      </c>
      <c r="F41" s="42"/>
      <c r="G41" s="48"/>
      <c r="H41" s="35"/>
      <c r="I41" s="36"/>
    </row>
    <row r="42" spans="1:14" ht="15" customHeight="1">
      <c r="B42" s="29">
        <v>36</v>
      </c>
      <c r="C42" s="44"/>
      <c r="D42" s="31"/>
      <c r="E42" s="32" t="s">
        <v>35</v>
      </c>
      <c r="F42" s="42"/>
      <c r="G42" s="48"/>
      <c r="H42" s="35"/>
      <c r="I42" s="36"/>
    </row>
    <row r="43" spans="1:14" ht="15" customHeight="1" thickBot="1">
      <c r="B43" s="49">
        <v>37</v>
      </c>
      <c r="C43" s="50"/>
      <c r="D43" s="51"/>
      <c r="E43" s="52"/>
      <c r="F43" s="53"/>
      <c r="G43" s="54"/>
      <c r="H43" s="55"/>
      <c r="I43" s="56"/>
    </row>
    <row r="45" spans="1:14">
      <c r="A45" s="1" t="s">
        <v>36</v>
      </c>
    </row>
    <row r="46" spans="1:14">
      <c r="B46" s="5"/>
      <c r="K46" s="6"/>
      <c r="L46" s="6"/>
    </row>
    <row r="47" spans="1:14">
      <c r="B47" s="7"/>
      <c r="C47" s="8" t="s">
        <v>1</v>
      </c>
      <c r="D47" s="9"/>
      <c r="E47" s="9"/>
      <c r="F47" s="9"/>
      <c r="G47" s="9"/>
      <c r="H47" s="10" t="s">
        <v>37</v>
      </c>
      <c r="I47" s="7"/>
      <c r="K47" s="6"/>
      <c r="L47" s="2"/>
      <c r="M47" s="11"/>
      <c r="N47" s="11"/>
    </row>
    <row r="48" spans="1:14" ht="15.75" thickBot="1">
      <c r="K48" s="6"/>
      <c r="L48" s="6"/>
    </row>
    <row r="49" spans="2:9" ht="15" customHeight="1" thickTop="1">
      <c r="B49" s="13"/>
      <c r="C49" s="14" t="s">
        <v>3</v>
      </c>
      <c r="D49" s="15"/>
      <c r="E49" s="16" t="s">
        <v>4</v>
      </c>
      <c r="F49" s="17" t="s">
        <v>5</v>
      </c>
      <c r="G49" s="18" t="s">
        <v>6</v>
      </c>
      <c r="H49" s="15" t="s">
        <v>7</v>
      </c>
      <c r="I49" s="19"/>
    </row>
    <row r="50" spans="2:9" ht="15" customHeight="1">
      <c r="B50" s="21"/>
      <c r="C50" s="22"/>
      <c r="D50" s="23"/>
      <c r="E50" s="24"/>
      <c r="F50" s="25"/>
      <c r="G50" s="26"/>
      <c r="H50" s="27"/>
      <c r="I50" s="28"/>
    </row>
    <row r="51" spans="2:9" ht="15" customHeight="1">
      <c r="B51" s="29">
        <v>1</v>
      </c>
      <c r="C51" s="30" t="s">
        <v>8</v>
      </c>
      <c r="D51" s="31"/>
      <c r="E51" s="32"/>
      <c r="F51" s="33"/>
      <c r="G51" s="34"/>
      <c r="H51" s="35"/>
      <c r="I51" s="36"/>
    </row>
    <row r="52" spans="2:9" ht="15" customHeight="1">
      <c r="B52" s="29">
        <v>2</v>
      </c>
      <c r="C52" s="30" t="s">
        <v>9</v>
      </c>
      <c r="D52" s="37">
        <v>17</v>
      </c>
      <c r="E52" s="32" t="s">
        <v>38</v>
      </c>
      <c r="F52" s="33">
        <v>452</v>
      </c>
      <c r="G52" s="39">
        <f>(G27-G38)*0.02</f>
        <v>25</v>
      </c>
      <c r="H52" s="40"/>
      <c r="I52" s="36"/>
    </row>
    <row r="53" spans="2:9" ht="15" customHeight="1">
      <c r="B53" s="29">
        <v>3</v>
      </c>
      <c r="C53" s="41"/>
      <c r="D53" s="31"/>
      <c r="E53" s="32" t="s">
        <v>39</v>
      </c>
      <c r="F53" s="42">
        <v>101</v>
      </c>
      <c r="G53" s="43">
        <f>G27-G38-G52</f>
        <v>1225</v>
      </c>
      <c r="H53" s="40"/>
      <c r="I53" s="36"/>
    </row>
    <row r="54" spans="2:9" ht="19.5" customHeight="1">
      <c r="B54" s="29">
        <v>4</v>
      </c>
      <c r="C54" s="44"/>
      <c r="D54" s="31"/>
      <c r="E54" s="57" t="s">
        <v>40</v>
      </c>
      <c r="F54" s="38" t="s">
        <v>11</v>
      </c>
      <c r="G54" s="43"/>
      <c r="H54" s="45">
        <f>G52+G53</f>
        <v>1250</v>
      </c>
      <c r="I54" s="36"/>
    </row>
    <row r="55" spans="2:9" ht="15" customHeight="1">
      <c r="B55" s="29">
        <v>5</v>
      </c>
      <c r="C55" s="44"/>
      <c r="D55" s="31"/>
      <c r="E55" s="58" t="s">
        <v>41</v>
      </c>
      <c r="F55" s="42"/>
      <c r="G55" s="43"/>
      <c r="H55" s="40"/>
      <c r="I55" s="36"/>
    </row>
    <row r="56" spans="2:9" ht="15" customHeight="1">
      <c r="B56" s="29">
        <v>6</v>
      </c>
      <c r="C56" s="44"/>
      <c r="D56" s="31"/>
      <c r="E56" s="58" t="s">
        <v>42</v>
      </c>
      <c r="F56" s="42"/>
      <c r="G56" s="43"/>
      <c r="H56" s="40"/>
      <c r="I56" s="36"/>
    </row>
    <row r="57" spans="2:9" ht="15" customHeight="1">
      <c r="B57" s="29">
        <v>7</v>
      </c>
      <c r="C57" s="44"/>
      <c r="D57" s="31"/>
      <c r="E57" s="32"/>
      <c r="F57" s="42"/>
      <c r="G57" s="43"/>
      <c r="H57" s="40"/>
      <c r="I57" s="36"/>
    </row>
    <row r="58" spans="2:9" ht="15" customHeight="1">
      <c r="B58" s="29">
        <v>8</v>
      </c>
      <c r="C58" s="44"/>
      <c r="D58" s="31">
        <v>19</v>
      </c>
      <c r="E58" s="32" t="s">
        <v>16</v>
      </c>
      <c r="F58" s="42">
        <v>101</v>
      </c>
      <c r="G58" s="43">
        <v>2900</v>
      </c>
      <c r="H58" s="40"/>
      <c r="I58" s="36"/>
    </row>
    <row r="59" spans="2:9" ht="18" customHeight="1">
      <c r="B59" s="29">
        <v>9</v>
      </c>
      <c r="C59" s="44"/>
      <c r="D59" s="2"/>
      <c r="E59" s="57" t="s">
        <v>43</v>
      </c>
      <c r="F59" s="38" t="s">
        <v>11</v>
      </c>
      <c r="G59" s="43"/>
      <c r="H59" s="40">
        <f>G58</f>
        <v>2900</v>
      </c>
      <c r="I59" s="36"/>
    </row>
    <row r="60" spans="2:9" ht="15" customHeight="1">
      <c r="B60" s="29">
        <v>10</v>
      </c>
      <c r="C60" s="44"/>
      <c r="D60" s="31"/>
      <c r="E60" s="58" t="s">
        <v>44</v>
      </c>
      <c r="F60" s="42"/>
      <c r="G60" s="43"/>
      <c r="H60" s="45"/>
      <c r="I60" s="36"/>
    </row>
    <row r="61" spans="2:9" ht="15" customHeight="1">
      <c r="B61" s="29">
        <v>11</v>
      </c>
      <c r="C61" s="44"/>
      <c r="D61" s="31"/>
      <c r="E61" s="58" t="s">
        <v>45</v>
      </c>
      <c r="F61" s="42"/>
      <c r="G61" s="43"/>
      <c r="H61" s="40"/>
      <c r="I61" s="36"/>
    </row>
    <row r="62" spans="2:9" ht="15" customHeight="1">
      <c r="B62" s="29">
        <v>12</v>
      </c>
      <c r="C62" s="44"/>
      <c r="D62" s="2"/>
      <c r="E62" s="32"/>
      <c r="F62" s="42"/>
      <c r="G62" s="43"/>
      <c r="H62" s="40"/>
      <c r="I62" s="36"/>
    </row>
    <row r="63" spans="2:9" ht="18.75" customHeight="1">
      <c r="B63" s="29">
        <v>13</v>
      </c>
      <c r="C63" s="44"/>
      <c r="D63" s="37">
        <v>20</v>
      </c>
      <c r="E63" s="32" t="s">
        <v>46</v>
      </c>
      <c r="F63" s="38" t="s">
        <v>11</v>
      </c>
      <c r="G63" s="43">
        <v>750</v>
      </c>
      <c r="H63" s="40"/>
      <c r="I63" s="36"/>
    </row>
    <row r="64" spans="2:9" ht="15" customHeight="1">
      <c r="B64" s="29">
        <v>14</v>
      </c>
      <c r="C64" s="44"/>
      <c r="D64" s="31"/>
      <c r="E64" s="57" t="s">
        <v>47</v>
      </c>
      <c r="F64" s="42">
        <v>401</v>
      </c>
      <c r="G64" s="43"/>
      <c r="H64" s="40">
        <f>G63</f>
        <v>750</v>
      </c>
      <c r="I64" s="36"/>
    </row>
    <row r="65" spans="2:9" ht="15" customHeight="1">
      <c r="B65" s="29">
        <v>15</v>
      </c>
      <c r="C65" s="44"/>
      <c r="D65" s="31"/>
      <c r="E65" s="58" t="s">
        <v>48</v>
      </c>
      <c r="F65" s="42"/>
      <c r="G65" s="43"/>
      <c r="H65" s="40"/>
      <c r="I65" s="36"/>
    </row>
    <row r="66" spans="2:9" ht="15" customHeight="1">
      <c r="B66" s="29">
        <v>16</v>
      </c>
      <c r="C66" s="44"/>
      <c r="D66" s="2"/>
      <c r="E66" s="58" t="s">
        <v>49</v>
      </c>
      <c r="F66" s="42"/>
      <c r="G66" s="43"/>
      <c r="H66" s="45"/>
      <c r="I66" s="36"/>
    </row>
    <row r="67" spans="2:9" ht="15" customHeight="1">
      <c r="B67" s="29">
        <v>17</v>
      </c>
      <c r="C67" s="44"/>
      <c r="D67" s="31"/>
      <c r="E67" s="32"/>
      <c r="F67" s="42"/>
      <c r="G67" s="43"/>
      <c r="H67" s="40"/>
      <c r="I67" s="36"/>
    </row>
    <row r="68" spans="2:9" ht="18.75" customHeight="1">
      <c r="B68" s="29">
        <v>18</v>
      </c>
      <c r="C68" s="44"/>
      <c r="D68" s="2">
        <v>24</v>
      </c>
      <c r="E68" s="32" t="s">
        <v>50</v>
      </c>
      <c r="F68" s="38" t="s">
        <v>11</v>
      </c>
      <c r="G68" s="43">
        <v>550</v>
      </c>
      <c r="H68" s="40"/>
      <c r="I68" s="36"/>
    </row>
    <row r="69" spans="2:9" ht="15" customHeight="1">
      <c r="B69" s="29">
        <v>19</v>
      </c>
      <c r="C69" s="44"/>
      <c r="D69" s="31"/>
      <c r="E69" s="57" t="s">
        <v>47</v>
      </c>
      <c r="F69" s="42">
        <v>401</v>
      </c>
      <c r="G69" s="43"/>
      <c r="H69" s="40">
        <f>G68</f>
        <v>550</v>
      </c>
      <c r="I69" s="36"/>
    </row>
    <row r="70" spans="2:9" ht="15" customHeight="1">
      <c r="B70" s="29">
        <v>20</v>
      </c>
      <c r="C70" s="44"/>
      <c r="D70" s="31"/>
      <c r="E70" s="58" t="s">
        <v>51</v>
      </c>
      <c r="F70" s="42"/>
      <c r="G70" s="43"/>
      <c r="H70" s="45"/>
      <c r="I70" s="36"/>
    </row>
    <row r="71" spans="2:9" ht="15" customHeight="1">
      <c r="B71" s="29">
        <v>21</v>
      </c>
      <c r="C71" s="44"/>
      <c r="D71" s="31"/>
      <c r="E71" s="59" t="s">
        <v>52</v>
      </c>
      <c r="F71" s="42"/>
      <c r="G71" s="43"/>
      <c r="H71" s="40"/>
      <c r="I71" s="36"/>
    </row>
    <row r="72" spans="2:9" ht="15" customHeight="1">
      <c r="B72" s="29">
        <v>22</v>
      </c>
      <c r="C72" s="44"/>
      <c r="D72" s="31"/>
      <c r="E72" s="32"/>
      <c r="F72" s="42"/>
      <c r="G72" s="43"/>
      <c r="H72" s="40"/>
      <c r="I72" s="36"/>
    </row>
    <row r="73" spans="2:9" ht="18.75" customHeight="1">
      <c r="B73" s="29">
        <v>23</v>
      </c>
      <c r="C73" s="44"/>
      <c r="D73" s="31">
        <v>26</v>
      </c>
      <c r="E73" s="32" t="s">
        <v>53</v>
      </c>
      <c r="F73" s="38" t="s">
        <v>11</v>
      </c>
      <c r="G73" s="43">
        <v>750</v>
      </c>
      <c r="H73" s="40"/>
      <c r="I73" s="36"/>
    </row>
    <row r="74" spans="2:9" ht="15" customHeight="1">
      <c r="B74" s="29">
        <v>24</v>
      </c>
      <c r="C74" s="44"/>
      <c r="D74" s="2"/>
      <c r="E74" s="57" t="s">
        <v>47</v>
      </c>
      <c r="F74" s="42">
        <v>401</v>
      </c>
      <c r="G74" s="43"/>
      <c r="H74" s="40">
        <f>G73</f>
        <v>750</v>
      </c>
      <c r="I74" s="36"/>
    </row>
    <row r="75" spans="2:9" ht="15" customHeight="1">
      <c r="B75" s="29">
        <v>25</v>
      </c>
      <c r="C75" s="44"/>
      <c r="D75" s="31"/>
      <c r="E75" s="58" t="s">
        <v>54</v>
      </c>
      <c r="F75" s="42"/>
      <c r="G75" s="43"/>
      <c r="H75" s="40"/>
      <c r="I75" s="36"/>
    </row>
    <row r="76" spans="2:9" ht="15" customHeight="1">
      <c r="B76" s="29">
        <v>26</v>
      </c>
      <c r="C76" s="44"/>
      <c r="D76" s="31"/>
      <c r="E76" s="58" t="s">
        <v>55</v>
      </c>
      <c r="F76" s="42"/>
      <c r="G76" s="43"/>
      <c r="H76" s="40"/>
      <c r="I76" s="36"/>
    </row>
    <row r="77" spans="2:9" ht="15" customHeight="1">
      <c r="B77" s="29">
        <v>27</v>
      </c>
      <c r="C77" s="44"/>
      <c r="D77" s="31"/>
      <c r="E77" s="32"/>
      <c r="F77" s="42"/>
      <c r="G77" s="43"/>
      <c r="H77" s="40"/>
      <c r="I77" s="36"/>
    </row>
    <row r="78" spans="2:9" ht="15" customHeight="1">
      <c r="B78" s="29">
        <v>28</v>
      </c>
      <c r="C78" s="44"/>
      <c r="D78" s="31">
        <v>27</v>
      </c>
      <c r="E78" s="32" t="s">
        <v>21</v>
      </c>
      <c r="F78" s="42">
        <v>451</v>
      </c>
      <c r="G78" s="43">
        <v>55</v>
      </c>
      <c r="H78" s="40"/>
      <c r="I78" s="36"/>
    </row>
    <row r="79" spans="2:9" ht="18" customHeight="1">
      <c r="B79" s="29">
        <v>29</v>
      </c>
      <c r="C79" s="44"/>
      <c r="D79" s="31"/>
      <c r="E79" s="57" t="s">
        <v>50</v>
      </c>
      <c r="F79" s="38" t="s">
        <v>11</v>
      </c>
      <c r="G79" s="43"/>
      <c r="H79" s="40">
        <f>G78</f>
        <v>55</v>
      </c>
      <c r="I79" s="36"/>
    </row>
    <row r="80" spans="2:9" ht="15" customHeight="1">
      <c r="B80" s="29">
        <v>30</v>
      </c>
      <c r="C80" s="44"/>
      <c r="D80" s="31"/>
      <c r="E80" s="58" t="s">
        <v>56</v>
      </c>
      <c r="F80" s="42"/>
      <c r="G80" s="43"/>
      <c r="H80" s="40"/>
      <c r="I80" s="36"/>
    </row>
    <row r="81" spans="1:14" ht="15" customHeight="1">
      <c r="B81" s="29">
        <v>31</v>
      </c>
      <c r="C81" s="44"/>
      <c r="D81" s="31"/>
      <c r="E81" s="58" t="s">
        <v>57</v>
      </c>
      <c r="F81" s="42"/>
      <c r="G81" s="48"/>
      <c r="H81" s="35"/>
      <c r="I81" s="36"/>
    </row>
    <row r="82" spans="1:14" ht="15" customHeight="1">
      <c r="B82" s="29">
        <v>32</v>
      </c>
      <c r="C82" s="44"/>
      <c r="D82" s="31"/>
      <c r="E82" s="58" t="s">
        <v>58</v>
      </c>
      <c r="F82" s="42"/>
      <c r="G82" s="48"/>
      <c r="H82" s="60"/>
      <c r="I82" s="36"/>
    </row>
    <row r="83" spans="1:14" ht="15" customHeight="1" thickBot="1">
      <c r="B83" s="49">
        <v>33</v>
      </c>
      <c r="C83" s="50"/>
      <c r="D83" s="51"/>
      <c r="E83" s="52"/>
      <c r="F83" s="53"/>
      <c r="G83" s="54"/>
      <c r="H83" s="55"/>
      <c r="I83" s="56"/>
    </row>
    <row r="84" spans="1:14" ht="15" customHeight="1" thickTop="1"/>
    <row r="85" spans="1:14" ht="15" customHeight="1">
      <c r="A85" s="1" t="s">
        <v>36</v>
      </c>
    </row>
    <row r="86" spans="1:14" ht="15" customHeight="1">
      <c r="A86" s="1"/>
    </row>
    <row r="87" spans="1:14">
      <c r="B87" s="7"/>
      <c r="C87" s="8" t="s">
        <v>1</v>
      </c>
      <c r="D87" s="9"/>
      <c r="E87" s="9"/>
      <c r="F87" s="9"/>
      <c r="G87" s="9"/>
      <c r="H87" s="10" t="s">
        <v>59</v>
      </c>
      <c r="I87" s="7"/>
      <c r="L87" s="2"/>
      <c r="M87" s="11"/>
      <c r="N87" s="11"/>
    </row>
    <row r="89" spans="1:14" ht="15.75" thickTop="1">
      <c r="B89" s="13"/>
      <c r="C89" s="14" t="s">
        <v>3</v>
      </c>
      <c r="D89" s="15"/>
      <c r="E89" s="16" t="s">
        <v>4</v>
      </c>
      <c r="F89" s="17" t="s">
        <v>5</v>
      </c>
      <c r="G89" s="18" t="s">
        <v>6</v>
      </c>
      <c r="H89" s="15" t="s">
        <v>7</v>
      </c>
      <c r="I89" s="19"/>
    </row>
    <row r="90" spans="1:14">
      <c r="B90" s="21"/>
      <c r="C90" s="22"/>
      <c r="D90" s="23"/>
      <c r="E90" s="24"/>
      <c r="F90" s="25"/>
      <c r="G90" s="26"/>
      <c r="H90" s="27"/>
      <c r="I90" s="28"/>
    </row>
    <row r="91" spans="1:14" ht="15" customHeight="1">
      <c r="B91" s="29">
        <v>1</v>
      </c>
      <c r="C91" s="30" t="s">
        <v>8</v>
      </c>
      <c r="D91" s="31"/>
      <c r="E91" s="32"/>
      <c r="F91" s="33"/>
      <c r="G91" s="34"/>
      <c r="H91" s="35"/>
      <c r="I91" s="36"/>
    </row>
    <row r="92" spans="1:14" ht="15" customHeight="1">
      <c r="B92" s="61">
        <v>2</v>
      </c>
      <c r="C92" s="30" t="s">
        <v>9</v>
      </c>
      <c r="D92" s="37">
        <v>29</v>
      </c>
      <c r="E92" s="62" t="s">
        <v>60</v>
      </c>
      <c r="F92" s="42">
        <v>452</v>
      </c>
      <c r="G92" s="43">
        <f>0.02*G63</f>
        <v>15</v>
      </c>
      <c r="H92" s="45"/>
      <c r="I92" s="63"/>
    </row>
    <row r="93" spans="1:14" ht="15" customHeight="1">
      <c r="B93" s="29">
        <v>3</v>
      </c>
      <c r="C93" s="64"/>
      <c r="D93" s="37"/>
      <c r="E93" s="65" t="s">
        <v>61</v>
      </c>
      <c r="F93" s="42">
        <v>101</v>
      </c>
      <c r="G93" s="43">
        <f>G63-G92</f>
        <v>735</v>
      </c>
      <c r="H93" s="45"/>
      <c r="I93" s="36"/>
    </row>
    <row r="94" spans="1:14" ht="18" customHeight="1">
      <c r="B94" s="61">
        <v>4</v>
      </c>
      <c r="C94" s="64"/>
      <c r="D94" s="37"/>
      <c r="E94" s="66" t="s">
        <v>46</v>
      </c>
      <c r="F94" s="38" t="s">
        <v>11</v>
      </c>
      <c r="G94" s="43"/>
      <c r="H94" s="45">
        <f>G92+G93</f>
        <v>750</v>
      </c>
      <c r="I94" s="63"/>
    </row>
    <row r="95" spans="1:14" ht="15" customHeight="1">
      <c r="B95" s="29">
        <v>5</v>
      </c>
      <c r="C95" s="64"/>
      <c r="D95" s="37"/>
      <c r="E95" s="67" t="s">
        <v>62</v>
      </c>
      <c r="F95" s="42"/>
      <c r="G95" s="43"/>
      <c r="H95" s="45"/>
      <c r="I95" s="36"/>
    </row>
    <row r="96" spans="1:14" ht="15" customHeight="1">
      <c r="B96" s="61">
        <v>6</v>
      </c>
      <c r="C96" s="64"/>
      <c r="D96" s="37"/>
      <c r="E96" s="62"/>
      <c r="F96" s="42"/>
      <c r="G96" s="43"/>
      <c r="H96" s="45"/>
      <c r="I96" s="63"/>
    </row>
    <row r="97" spans="2:9" ht="18" customHeight="1">
      <c r="B97" s="29">
        <v>7</v>
      </c>
      <c r="C97" s="64"/>
      <c r="D97" s="37">
        <v>30</v>
      </c>
      <c r="E97" s="62" t="s">
        <v>63</v>
      </c>
      <c r="F97" s="38" t="s">
        <v>11</v>
      </c>
      <c r="G97" s="43">
        <v>1100</v>
      </c>
      <c r="H97" s="45"/>
      <c r="I97" s="36"/>
    </row>
    <row r="98" spans="2:9" ht="15" customHeight="1">
      <c r="B98" s="61">
        <v>8</v>
      </c>
      <c r="C98" s="64"/>
      <c r="D98" s="37"/>
      <c r="E98" s="66" t="s">
        <v>47</v>
      </c>
      <c r="F98" s="42">
        <v>401</v>
      </c>
      <c r="G98" s="43"/>
      <c r="H98" s="45">
        <f>G97</f>
        <v>1100</v>
      </c>
      <c r="I98" s="63"/>
    </row>
    <row r="99" spans="2:9" ht="15" customHeight="1">
      <c r="B99" s="29">
        <v>9</v>
      </c>
      <c r="C99" s="64"/>
      <c r="D99" s="37"/>
      <c r="E99" s="67" t="s">
        <v>64</v>
      </c>
      <c r="F99" s="42"/>
      <c r="G99" s="48"/>
      <c r="H99" s="60"/>
      <c r="I99" s="36"/>
    </row>
    <row r="100" spans="2:9" ht="15" customHeight="1">
      <c r="B100" s="61">
        <v>10</v>
      </c>
      <c r="C100" s="64"/>
      <c r="D100" s="37"/>
      <c r="E100" s="67" t="s">
        <v>65</v>
      </c>
      <c r="F100" s="42"/>
      <c r="G100" s="48"/>
      <c r="H100" s="60"/>
      <c r="I100" s="63"/>
    </row>
    <row r="101" spans="2:9" ht="15" customHeight="1" thickBot="1">
      <c r="B101" s="49">
        <v>11</v>
      </c>
      <c r="C101" s="50"/>
      <c r="D101" s="51"/>
      <c r="E101" s="52"/>
      <c r="F101" s="53"/>
      <c r="G101" s="54"/>
      <c r="H101" s="55"/>
      <c r="I101" s="56"/>
    </row>
    <row r="103" spans="2:9">
      <c r="B103" s="2" t="s">
        <v>66</v>
      </c>
    </row>
  </sheetData>
  <mergeCells count="21">
    <mergeCell ref="C87:G87"/>
    <mergeCell ref="M87:N87"/>
    <mergeCell ref="C89:D90"/>
    <mergeCell ref="E89:E90"/>
    <mergeCell ref="F89:F90"/>
    <mergeCell ref="G89:G90"/>
    <mergeCell ref="H89:H90"/>
    <mergeCell ref="C47:G47"/>
    <mergeCell ref="M47:N47"/>
    <mergeCell ref="C49:D50"/>
    <mergeCell ref="E49:E50"/>
    <mergeCell ref="F49:F50"/>
    <mergeCell ref="G49:G50"/>
    <mergeCell ref="H49:H50"/>
    <mergeCell ref="C3:G3"/>
    <mergeCell ref="M3:N3"/>
    <mergeCell ref="C5:D6"/>
    <mergeCell ref="E5:E6"/>
    <mergeCell ref="F5:F6"/>
    <mergeCell ref="G5:G6"/>
    <mergeCell ref="H5:H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0EF7B-91D1-46F1-A1FF-D7C4B346DAF4}">
  <dimension ref="A1:P17"/>
  <sheetViews>
    <sheetView workbookViewId="0">
      <selection activeCell="S14" sqref="S14"/>
    </sheetView>
  </sheetViews>
  <sheetFormatPr defaultColWidth="10.28515625" defaultRowHeight="15"/>
  <cols>
    <col min="1" max="1" width="5.5703125" style="105" customWidth="1"/>
    <col min="2" max="2" width="2.7109375" style="105" customWidth="1"/>
    <col min="3" max="3" width="2.85546875" style="105" customWidth="1"/>
    <col min="4" max="4" width="3.5703125" style="105" customWidth="1"/>
    <col min="5" max="6" width="10.28515625" style="105"/>
    <col min="7" max="7" width="16.7109375" style="105" customWidth="1"/>
    <col min="8" max="8" width="6.7109375" style="198" customWidth="1"/>
    <col min="9" max="9" width="10.42578125" style="105" bestFit="1" customWidth="1"/>
    <col min="10" max="10" width="4" style="105" bestFit="1" customWidth="1"/>
    <col min="11" max="11" width="3" style="198" customWidth="1"/>
    <col min="12" max="12" width="1.7109375" style="105" customWidth="1"/>
    <col min="13" max="16384" width="10.28515625" style="105"/>
  </cols>
  <sheetData>
    <row r="1" spans="1:16">
      <c r="A1" s="104" t="s">
        <v>236</v>
      </c>
      <c r="H1" s="105"/>
      <c r="K1" s="105"/>
    </row>
    <row r="2" spans="1:16">
      <c r="H2" s="105"/>
      <c r="K2" s="105"/>
    </row>
    <row r="3" spans="1:16">
      <c r="A3" s="308" t="s">
        <v>237</v>
      </c>
      <c r="B3" s="308"/>
      <c r="C3" s="308"/>
      <c r="D3" s="308"/>
      <c r="E3" s="308"/>
      <c r="F3" s="308"/>
      <c r="G3" s="308"/>
      <c r="H3" s="308"/>
      <c r="I3" s="308"/>
      <c r="K3" s="173"/>
    </row>
    <row r="4" spans="1:16">
      <c r="A4" s="215" t="s">
        <v>205</v>
      </c>
      <c r="B4" s="215"/>
      <c r="C4" s="215"/>
      <c r="D4" s="215"/>
      <c r="E4" s="215"/>
      <c r="F4" s="215"/>
      <c r="G4" s="215"/>
      <c r="H4" s="215"/>
      <c r="I4" s="215"/>
      <c r="J4" s="130"/>
      <c r="K4" s="173"/>
    </row>
    <row r="5" spans="1:16">
      <c r="A5" s="216" t="s">
        <v>238</v>
      </c>
      <c r="B5" s="309"/>
      <c r="C5" s="309"/>
      <c r="D5" s="309"/>
      <c r="E5" s="309"/>
      <c r="F5" s="309"/>
      <c r="G5" s="309"/>
      <c r="H5" s="309"/>
      <c r="I5" s="309"/>
      <c r="J5" s="310"/>
      <c r="K5" s="311"/>
      <c r="N5" s="312"/>
    </row>
    <row r="6" spans="1:16" ht="15.75" thickBot="1">
      <c r="A6" s="313"/>
      <c r="B6" s="313"/>
      <c r="C6" s="313"/>
      <c r="D6" s="313"/>
      <c r="E6" s="313"/>
      <c r="F6" s="313"/>
      <c r="G6" s="313"/>
      <c r="H6" s="313"/>
      <c r="I6" s="313"/>
      <c r="J6" s="314"/>
      <c r="K6" s="105"/>
    </row>
    <row r="7" spans="1:16" ht="15.75" thickTop="1">
      <c r="A7" s="315" t="s">
        <v>216</v>
      </c>
      <c r="B7" s="316"/>
      <c r="C7" s="317"/>
      <c r="D7" s="318"/>
      <c r="E7" s="318"/>
      <c r="F7" s="318"/>
      <c r="G7" s="318"/>
      <c r="H7" s="318"/>
      <c r="I7" s="319">
        <v>18661</v>
      </c>
      <c r="J7" s="320"/>
      <c r="K7" s="321"/>
    </row>
    <row r="8" spans="1:16">
      <c r="A8" s="322" t="s">
        <v>208</v>
      </c>
      <c r="B8" s="199"/>
      <c r="C8" s="241"/>
      <c r="D8" s="130"/>
      <c r="E8" s="130"/>
      <c r="F8" s="130"/>
      <c r="G8" s="130"/>
      <c r="H8" s="130"/>
      <c r="I8" s="242"/>
      <c r="J8" s="310"/>
      <c r="K8" s="321"/>
      <c r="N8" s="312"/>
    </row>
    <row r="9" spans="1:16">
      <c r="A9" s="232"/>
      <c r="B9" s="241" t="s">
        <v>239</v>
      </c>
      <c r="C9" s="241"/>
      <c r="D9" s="130"/>
      <c r="E9" s="130"/>
      <c r="F9" s="130"/>
      <c r="G9" s="130"/>
      <c r="H9" s="130"/>
      <c r="I9" s="242"/>
      <c r="J9" s="310"/>
      <c r="K9" s="321"/>
    </row>
    <row r="10" spans="1:16" ht="15" customHeight="1" thickBot="1">
      <c r="A10" s="237"/>
      <c r="B10" s="199" t="s">
        <v>240</v>
      </c>
      <c r="C10" s="199"/>
      <c r="D10" s="130"/>
      <c r="E10" s="130"/>
      <c r="F10" s="130"/>
      <c r="G10" s="130"/>
      <c r="H10" s="130"/>
      <c r="I10" s="244">
        <v>207</v>
      </c>
      <c r="J10" s="310"/>
      <c r="K10" s="321"/>
    </row>
    <row r="11" spans="1:16">
      <c r="A11" s="237"/>
      <c r="B11" s="199"/>
      <c r="C11" s="199"/>
      <c r="D11" s="130"/>
      <c r="E11" s="130"/>
      <c r="F11" s="130"/>
      <c r="G11" s="130"/>
      <c r="H11" s="130"/>
      <c r="I11" s="251">
        <f>SUM(I7:I10)</f>
        <v>18868</v>
      </c>
      <c r="J11" s="310"/>
      <c r="K11" s="321"/>
    </row>
    <row r="12" spans="1:16">
      <c r="A12" s="199" t="s">
        <v>219</v>
      </c>
      <c r="B12" s="199"/>
      <c r="C12" s="199"/>
      <c r="D12" s="130"/>
      <c r="E12" s="130"/>
      <c r="F12" s="130"/>
      <c r="G12" s="130"/>
      <c r="H12" s="130"/>
      <c r="I12" s="238"/>
      <c r="J12" s="310"/>
      <c r="K12" s="321"/>
    </row>
    <row r="13" spans="1:16">
      <c r="A13" s="232"/>
      <c r="B13" s="241" t="s">
        <v>241</v>
      </c>
      <c r="C13" s="323"/>
      <c r="D13" s="130"/>
      <c r="E13" s="130"/>
      <c r="F13" s="130"/>
      <c r="G13" s="130"/>
      <c r="H13" s="130"/>
      <c r="I13" s="242"/>
      <c r="J13" s="310"/>
      <c r="K13" s="321"/>
    </row>
    <row r="14" spans="1:16" ht="15" customHeight="1" thickBot="1">
      <c r="A14" s="232"/>
      <c r="B14" s="241" t="s">
        <v>242</v>
      </c>
      <c r="C14" s="131"/>
      <c r="D14" s="130"/>
      <c r="E14" s="130"/>
      <c r="F14" s="130"/>
      <c r="G14" s="130"/>
      <c r="H14" s="130"/>
      <c r="I14" s="235">
        <v>36</v>
      </c>
      <c r="J14" s="310"/>
      <c r="K14" s="321"/>
    </row>
    <row r="15" spans="1:16" ht="15" customHeight="1" thickBot="1">
      <c r="A15" s="136" t="s">
        <v>222</v>
      </c>
      <c r="B15" s="241"/>
      <c r="C15" s="323"/>
      <c r="D15" s="130"/>
      <c r="E15" s="130"/>
      <c r="F15" s="130"/>
      <c r="G15" s="130"/>
      <c r="H15" s="130"/>
      <c r="I15" s="248">
        <f>I11-I14</f>
        <v>18832</v>
      </c>
      <c r="J15" s="310"/>
      <c r="K15" s="324"/>
    </row>
    <row r="16" spans="1:16" s="198" customFormat="1" ht="15.75" thickTop="1">
      <c r="A16" s="147"/>
      <c r="B16" s="130"/>
      <c r="C16" s="130"/>
      <c r="D16" s="130"/>
      <c r="E16" s="130"/>
      <c r="F16" s="130"/>
      <c r="G16" s="130"/>
      <c r="H16" s="130"/>
      <c r="I16" s="240"/>
      <c r="J16" s="310"/>
      <c r="L16" s="105"/>
      <c r="M16" s="105"/>
      <c r="N16" s="105"/>
      <c r="O16" s="105"/>
      <c r="P16" s="105"/>
    </row>
    <row r="17" spans="1:16" s="198" customFormat="1">
      <c r="A17" s="303"/>
      <c r="B17" s="300"/>
      <c r="C17" s="300"/>
      <c r="D17" s="300"/>
      <c r="E17" s="300"/>
      <c r="F17" s="300"/>
      <c r="G17" s="300"/>
      <c r="H17" s="300"/>
      <c r="I17" s="325"/>
      <c r="J17" s="306"/>
      <c r="L17" s="105"/>
      <c r="M17" s="105"/>
      <c r="N17" s="105"/>
      <c r="O17" s="105"/>
      <c r="P17" s="105"/>
    </row>
  </sheetData>
  <mergeCells count="3">
    <mergeCell ref="A3:I3"/>
    <mergeCell ref="A4:I4"/>
    <mergeCell ref="A5:I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DD3B9-7FE9-498B-9870-1B503C992C59}">
  <dimension ref="A1:I19"/>
  <sheetViews>
    <sheetView workbookViewId="0">
      <selection activeCell="S24" sqref="S24"/>
    </sheetView>
  </sheetViews>
  <sheetFormatPr defaultColWidth="10.28515625" defaultRowHeight="15"/>
  <cols>
    <col min="1" max="1" width="1.7109375" style="105" customWidth="1"/>
    <col min="2" max="2" width="2.7109375" style="105" customWidth="1"/>
    <col min="3" max="3" width="5.7109375" style="105" customWidth="1"/>
    <col min="4" max="4" width="2.7109375" style="171" customWidth="1"/>
    <col min="5" max="5" width="47" style="105" customWidth="1"/>
    <col min="6" max="6" width="4.85546875" style="105" customWidth="1"/>
    <col min="7" max="7" width="7.7109375" style="105" bestFit="1" customWidth="1"/>
    <col min="8" max="8" width="8.7109375" style="105" bestFit="1" customWidth="1"/>
    <col min="9" max="9" width="2.7109375" style="105" customWidth="1"/>
    <col min="10" max="10" width="1.7109375" style="105" customWidth="1"/>
    <col min="11" max="16384" width="10.28515625" style="105"/>
  </cols>
  <sheetData>
    <row r="1" spans="1:9">
      <c r="A1" s="104" t="s">
        <v>243</v>
      </c>
    </row>
    <row r="2" spans="1:9">
      <c r="A2" s="104"/>
    </row>
    <row r="3" spans="1:9">
      <c r="B3" s="108"/>
      <c r="C3" s="109" t="s">
        <v>1</v>
      </c>
      <c r="D3" s="172"/>
      <c r="E3" s="172"/>
      <c r="F3" s="172"/>
      <c r="G3" s="172"/>
      <c r="H3" s="108" t="s">
        <v>195</v>
      </c>
      <c r="I3" s="111">
        <v>1</v>
      </c>
    </row>
    <row r="4" spans="1:9" ht="15.75" thickBot="1"/>
    <row r="5" spans="1:9" s="173" customFormat="1" ht="15" customHeight="1" thickTop="1">
      <c r="B5" s="326"/>
      <c r="C5" s="114" t="s">
        <v>3</v>
      </c>
      <c r="D5" s="115"/>
      <c r="E5" s="116" t="s">
        <v>4</v>
      </c>
      <c r="F5" s="117" t="s">
        <v>5</v>
      </c>
      <c r="G5" s="115" t="s">
        <v>6</v>
      </c>
      <c r="H5" s="118" t="s">
        <v>7</v>
      </c>
      <c r="I5" s="327"/>
    </row>
    <row r="6" spans="1:9" s="173" customFormat="1" ht="15" customHeight="1">
      <c r="B6" s="328"/>
      <c r="C6" s="203"/>
      <c r="D6" s="121"/>
      <c r="E6" s="122"/>
      <c r="F6" s="123"/>
      <c r="G6" s="121"/>
      <c r="H6" s="329"/>
      <c r="I6" s="330"/>
    </row>
    <row r="7" spans="1:9">
      <c r="B7" s="125">
        <v>1</v>
      </c>
      <c r="C7" s="126" t="s">
        <v>8</v>
      </c>
      <c r="D7" s="127"/>
      <c r="F7" s="133"/>
      <c r="G7" s="331"/>
      <c r="H7" s="129"/>
      <c r="I7" s="190"/>
    </row>
    <row r="8" spans="1:9">
      <c r="B8" s="125">
        <v>2</v>
      </c>
      <c r="C8" s="131" t="s">
        <v>244</v>
      </c>
      <c r="D8" s="132">
        <v>28</v>
      </c>
      <c r="E8" s="130" t="s">
        <v>16</v>
      </c>
      <c r="F8" s="133"/>
      <c r="G8" s="332">
        <f>'[2]P9.5B'!I10</f>
        <v>207</v>
      </c>
      <c r="H8" s="129"/>
      <c r="I8" s="190"/>
    </row>
    <row r="9" spans="1:9">
      <c r="B9" s="125">
        <v>3</v>
      </c>
      <c r="C9" s="135"/>
      <c r="D9" s="127"/>
      <c r="E9" s="136" t="s">
        <v>245</v>
      </c>
      <c r="F9" s="133"/>
      <c r="G9" s="332"/>
      <c r="H9" s="333">
        <f>G8</f>
        <v>207</v>
      </c>
      <c r="I9" s="190"/>
    </row>
    <row r="10" spans="1:9">
      <c r="B10" s="125">
        <v>4</v>
      </c>
      <c r="C10" s="135"/>
      <c r="D10" s="127"/>
      <c r="E10" s="136" t="s">
        <v>246</v>
      </c>
      <c r="F10" s="133"/>
      <c r="G10" s="332"/>
      <c r="H10" s="333"/>
      <c r="I10" s="190"/>
    </row>
    <row r="11" spans="1:9">
      <c r="B11" s="125">
        <v>5</v>
      </c>
      <c r="C11" s="334"/>
      <c r="D11" s="150"/>
      <c r="E11" s="136" t="s">
        <v>247</v>
      </c>
      <c r="F11" s="133"/>
      <c r="G11" s="332"/>
      <c r="H11" s="333"/>
      <c r="I11" s="190"/>
    </row>
    <row r="12" spans="1:9">
      <c r="B12" s="125">
        <v>6</v>
      </c>
      <c r="C12" s="334"/>
      <c r="D12" s="150"/>
      <c r="E12" s="136"/>
      <c r="F12" s="133"/>
      <c r="G12" s="332"/>
      <c r="H12" s="333"/>
      <c r="I12" s="190"/>
    </row>
    <row r="13" spans="1:9">
      <c r="B13" s="125">
        <v>7</v>
      </c>
      <c r="C13" s="135"/>
      <c r="D13" s="127">
        <v>28</v>
      </c>
      <c r="E13" s="136" t="s">
        <v>248</v>
      </c>
      <c r="F13" s="133"/>
      <c r="G13" s="332">
        <f>'[2]P9.5B'!I14</f>
        <v>36</v>
      </c>
      <c r="H13" s="333"/>
      <c r="I13" s="190"/>
    </row>
    <row r="14" spans="1:9">
      <c r="B14" s="125">
        <v>8</v>
      </c>
      <c r="C14" s="135"/>
      <c r="D14" s="127"/>
      <c r="E14" s="136" t="s">
        <v>22</v>
      </c>
      <c r="F14" s="133"/>
      <c r="G14" s="331"/>
      <c r="H14" s="333">
        <f>G13</f>
        <v>36</v>
      </c>
      <c r="I14" s="190"/>
    </row>
    <row r="15" spans="1:9">
      <c r="B15" s="335">
        <v>9</v>
      </c>
      <c r="C15" s="336"/>
      <c r="D15" s="298"/>
      <c r="E15" s="65" t="s">
        <v>249</v>
      </c>
      <c r="F15" s="337"/>
      <c r="G15" s="338"/>
      <c r="H15" s="339"/>
      <c r="I15" s="340"/>
    </row>
    <row r="16" spans="1:9">
      <c r="B16" s="335">
        <v>10</v>
      </c>
      <c r="C16" s="336"/>
      <c r="D16" s="298"/>
      <c r="E16" s="65" t="s">
        <v>250</v>
      </c>
      <c r="F16" s="337"/>
      <c r="G16" s="338"/>
      <c r="H16" s="339"/>
      <c r="I16" s="340"/>
    </row>
    <row r="17" spans="2:9" ht="15" customHeight="1" thickBot="1">
      <c r="B17" s="191">
        <v>11</v>
      </c>
      <c r="C17" s="192"/>
      <c r="D17" s="169"/>
      <c r="E17" s="193"/>
      <c r="F17" s="194"/>
      <c r="G17" s="195"/>
      <c r="H17" s="196"/>
      <c r="I17" s="197"/>
    </row>
    <row r="18" spans="2:9" ht="15.75" thickTop="1"/>
    <row r="19" spans="2:9">
      <c r="B19" s="105" t="s">
        <v>251</v>
      </c>
    </row>
  </sheetData>
  <mergeCells count="6">
    <mergeCell ref="C3:G3"/>
    <mergeCell ref="C5:D6"/>
    <mergeCell ref="E5:E6"/>
    <mergeCell ref="F5:F6"/>
    <mergeCell ref="G5:G6"/>
    <mergeCell ref="H5:H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CBC55-E77F-4BFF-9500-613CA140F9C1}">
  <dimension ref="A1:Q28"/>
  <sheetViews>
    <sheetView workbookViewId="0">
      <selection activeCell="M11" sqref="M11"/>
    </sheetView>
  </sheetViews>
  <sheetFormatPr defaultColWidth="9.140625" defaultRowHeight="15"/>
  <cols>
    <col min="1" max="1" width="6.28515625" style="105" customWidth="1"/>
    <col min="2" max="2" width="2.7109375" style="105" customWidth="1"/>
    <col min="3" max="3" width="3.7109375" style="105" customWidth="1"/>
    <col min="4" max="4" width="3.140625" style="105" customWidth="1"/>
    <col min="5" max="5" width="34.28515625" style="105" customWidth="1"/>
    <col min="6" max="6" width="8.28515625" style="105" customWidth="1"/>
    <col min="7" max="7" width="13.28515625" style="105" customWidth="1"/>
    <col min="8" max="8" width="12.7109375" style="105" customWidth="1"/>
    <col min="9" max="9" width="2.7109375" style="105" customWidth="1"/>
    <col min="10" max="11" width="10.42578125" style="105" bestFit="1" customWidth="1"/>
    <col min="12" max="12" width="9.140625" style="105"/>
    <col min="13" max="13" width="10.42578125" style="105" bestFit="1" customWidth="1"/>
    <col min="14" max="16384" width="9.140625" style="105"/>
  </cols>
  <sheetData>
    <row r="1" spans="1:12">
      <c r="A1" s="104" t="s">
        <v>252</v>
      </c>
    </row>
    <row r="3" spans="1:12">
      <c r="A3" s="172" t="s">
        <v>253</v>
      </c>
      <c r="B3" s="172"/>
      <c r="C3" s="172"/>
      <c r="D3" s="172"/>
      <c r="E3" s="172"/>
      <c r="F3" s="172"/>
      <c r="G3" s="172"/>
      <c r="H3" s="172"/>
      <c r="I3" s="172"/>
    </row>
    <row r="4" spans="1:12">
      <c r="A4" s="215" t="s">
        <v>254</v>
      </c>
      <c r="B4" s="215"/>
      <c r="C4" s="215"/>
      <c r="D4" s="215"/>
      <c r="E4" s="215"/>
      <c r="F4" s="215"/>
      <c r="G4" s="215"/>
      <c r="H4" s="215"/>
      <c r="I4" s="215"/>
    </row>
    <row r="5" spans="1:12">
      <c r="A5" s="341" t="s">
        <v>255</v>
      </c>
      <c r="B5" s="341"/>
      <c r="C5" s="341"/>
      <c r="D5" s="341"/>
      <c r="E5" s="341"/>
      <c r="F5" s="341"/>
      <c r="G5" s="341"/>
      <c r="H5" s="341"/>
      <c r="I5" s="341"/>
    </row>
    <row r="6" spans="1:12" ht="15" customHeight="1" thickBot="1">
      <c r="A6" s="300"/>
      <c r="B6" s="300"/>
      <c r="C6" s="300"/>
      <c r="D6" s="300"/>
      <c r="E6" s="300"/>
      <c r="F6" s="300"/>
      <c r="G6" s="300"/>
      <c r="H6" s="300"/>
      <c r="I6" s="300"/>
    </row>
    <row r="7" spans="1:12" ht="15.75" thickTop="1">
      <c r="A7" s="342" t="s">
        <v>256</v>
      </c>
      <c r="B7" s="342"/>
      <c r="C7" s="315"/>
      <c r="D7" s="318"/>
      <c r="E7" s="318"/>
      <c r="F7" s="318"/>
      <c r="G7" s="343"/>
      <c r="H7" s="319">
        <v>31734</v>
      </c>
      <c r="I7" s="318"/>
      <c r="J7" s="344"/>
      <c r="K7" s="344"/>
      <c r="L7" s="344"/>
    </row>
    <row r="8" spans="1:12">
      <c r="A8" s="345" t="s">
        <v>208</v>
      </c>
      <c r="B8" s="136"/>
      <c r="C8" s="241"/>
      <c r="D8" s="130"/>
      <c r="E8" s="130"/>
      <c r="F8" s="130"/>
      <c r="G8" s="234"/>
      <c r="H8" s="242"/>
      <c r="I8" s="130"/>
      <c r="J8" s="344"/>
      <c r="K8" s="344"/>
      <c r="L8" s="344"/>
    </row>
    <row r="9" spans="1:12" ht="15.75" thickBot="1">
      <c r="A9" s="346"/>
      <c r="B9" s="323" t="s">
        <v>257</v>
      </c>
      <c r="C9" s="136"/>
      <c r="D9" s="130"/>
      <c r="E9" s="130"/>
      <c r="F9" s="130"/>
      <c r="G9" s="234"/>
      <c r="H9" s="235">
        <v>1034</v>
      </c>
      <c r="I9" s="130"/>
      <c r="J9" s="344"/>
      <c r="K9" s="344"/>
      <c r="L9" s="344"/>
    </row>
    <row r="10" spans="1:12">
      <c r="A10" s="346"/>
      <c r="B10" s="241"/>
      <c r="C10" s="241"/>
      <c r="D10" s="130"/>
      <c r="E10" s="130"/>
      <c r="F10" s="130"/>
      <c r="G10" s="252"/>
      <c r="H10" s="347">
        <f>SUM(H7:H9)</f>
        <v>32768</v>
      </c>
      <c r="I10" s="130"/>
      <c r="J10" s="344"/>
      <c r="K10" s="344"/>
      <c r="L10" s="344"/>
    </row>
    <row r="11" spans="1:12">
      <c r="A11" s="147" t="s">
        <v>258</v>
      </c>
      <c r="B11" s="130"/>
      <c r="C11" s="130"/>
      <c r="D11" s="130"/>
      <c r="E11" s="130"/>
      <c r="F11" s="130"/>
      <c r="G11" s="252"/>
      <c r="H11" s="238"/>
      <c r="I11" s="130"/>
      <c r="J11" s="344"/>
      <c r="K11" s="344"/>
      <c r="L11" s="344"/>
    </row>
    <row r="12" spans="1:12">
      <c r="A12" s="345" t="s">
        <v>259</v>
      </c>
      <c r="B12" s="345"/>
      <c r="C12" s="136"/>
      <c r="D12" s="130"/>
      <c r="E12" s="130"/>
      <c r="F12" s="130"/>
      <c r="G12" s="240"/>
      <c r="H12" s="238"/>
      <c r="I12" s="130"/>
      <c r="J12" s="344"/>
      <c r="K12" s="344"/>
      <c r="L12" s="344"/>
    </row>
    <row r="13" spans="1:12">
      <c r="A13" s="346"/>
      <c r="B13" s="323" t="s">
        <v>260</v>
      </c>
      <c r="C13" s="346"/>
      <c r="D13" s="130"/>
      <c r="E13" s="130"/>
      <c r="F13" s="130"/>
      <c r="G13" s="242">
        <v>940</v>
      </c>
      <c r="H13" s="242"/>
      <c r="I13" s="130"/>
      <c r="J13" s="344"/>
      <c r="K13" s="344"/>
      <c r="L13" s="344"/>
    </row>
    <row r="14" spans="1:12" ht="15.75" thickBot="1">
      <c r="A14" s="346"/>
      <c r="B14" s="323" t="s">
        <v>261</v>
      </c>
      <c r="C14" s="346"/>
      <c r="D14" s="130"/>
      <c r="E14" s="130"/>
      <c r="F14" s="130"/>
      <c r="G14" s="235">
        <v>299</v>
      </c>
      <c r="H14" s="242"/>
      <c r="I14" s="130"/>
      <c r="J14" s="344"/>
      <c r="K14" s="344"/>
      <c r="L14" s="344"/>
    </row>
    <row r="15" spans="1:12">
      <c r="A15" s="348"/>
      <c r="B15" s="130"/>
      <c r="C15" s="241" t="s">
        <v>214</v>
      </c>
      <c r="D15" s="130"/>
      <c r="E15" s="130"/>
      <c r="F15" s="130"/>
      <c r="G15" s="238"/>
      <c r="H15" s="249">
        <f>SUM(G13:G14)</f>
        <v>1239</v>
      </c>
      <c r="I15" s="130"/>
      <c r="J15" s="344"/>
      <c r="K15" s="344"/>
      <c r="L15" s="344"/>
    </row>
    <row r="16" spans="1:12" ht="15.75" thickBot="1">
      <c r="A16" s="345" t="s">
        <v>262</v>
      </c>
      <c r="B16" s="345"/>
      <c r="C16" s="136"/>
      <c r="D16" s="130"/>
      <c r="E16" s="130"/>
      <c r="F16" s="130"/>
      <c r="G16" s="242"/>
      <c r="H16" s="244">
        <v>200</v>
      </c>
      <c r="I16" s="130"/>
      <c r="J16" s="344"/>
      <c r="K16" s="344"/>
      <c r="L16" s="344"/>
    </row>
    <row r="17" spans="1:17" ht="15.75" thickBot="1">
      <c r="A17" s="345" t="s">
        <v>263</v>
      </c>
      <c r="B17" s="349"/>
      <c r="C17" s="136"/>
      <c r="D17" s="130"/>
      <c r="E17" s="130"/>
      <c r="F17" s="130"/>
      <c r="G17" s="242"/>
      <c r="H17" s="350">
        <f>H10-H15-H16</f>
        <v>31329</v>
      </c>
      <c r="I17" s="130"/>
      <c r="J17" s="344"/>
      <c r="K17" s="344"/>
      <c r="L17" s="344"/>
      <c r="N17" s="250"/>
      <c r="O17" s="250"/>
      <c r="Q17" s="250"/>
    </row>
    <row r="18" spans="1:17" ht="15.75" thickTop="1">
      <c r="A18" s="136"/>
      <c r="B18" s="241"/>
      <c r="C18" s="241"/>
      <c r="D18" s="130"/>
      <c r="E18" s="130"/>
      <c r="F18" s="130"/>
      <c r="G18" s="242"/>
      <c r="H18" s="249"/>
      <c r="I18" s="130"/>
      <c r="J18" s="344"/>
      <c r="K18" s="344"/>
      <c r="L18" s="344"/>
    </row>
    <row r="19" spans="1:17">
      <c r="A19" s="345" t="s">
        <v>264</v>
      </c>
      <c r="B19" s="351"/>
      <c r="C19" s="136"/>
      <c r="D19" s="130"/>
      <c r="E19" s="130"/>
      <c r="F19" s="130"/>
      <c r="G19" s="242"/>
      <c r="H19" s="249">
        <v>17610</v>
      </c>
      <c r="I19" s="130"/>
      <c r="J19" s="344"/>
      <c r="K19" s="344"/>
      <c r="L19" s="344"/>
    </row>
    <row r="20" spans="1:17">
      <c r="A20" s="345" t="s">
        <v>208</v>
      </c>
      <c r="B20" s="136"/>
      <c r="C20" s="130"/>
      <c r="D20" s="130"/>
      <c r="E20" s="130"/>
      <c r="F20" s="130"/>
      <c r="G20" s="242"/>
      <c r="H20" s="249"/>
      <c r="I20" s="130"/>
      <c r="J20" s="344"/>
      <c r="K20" s="344"/>
      <c r="L20" s="344"/>
    </row>
    <row r="21" spans="1:17">
      <c r="A21" s="136"/>
      <c r="B21" s="241" t="s">
        <v>265</v>
      </c>
      <c r="C21" s="323"/>
      <c r="D21" s="147"/>
      <c r="E21" s="130"/>
      <c r="F21" s="130"/>
      <c r="G21" s="242">
        <v>14550</v>
      </c>
      <c r="H21" s="251"/>
      <c r="I21" s="130"/>
      <c r="J21" s="344"/>
      <c r="K21" s="344"/>
      <c r="L21" s="344"/>
    </row>
    <row r="22" spans="1:17" ht="15.75" thickBot="1">
      <c r="A22" s="147"/>
      <c r="B22" s="130" t="s">
        <v>266</v>
      </c>
      <c r="C22" s="135"/>
      <c r="D22" s="286"/>
      <c r="E22" s="147"/>
      <c r="F22" s="130"/>
      <c r="G22" s="235">
        <v>72</v>
      </c>
      <c r="H22" s="235">
        <f>SUM(G21:G22)</f>
        <v>14622</v>
      </c>
      <c r="I22" s="130"/>
      <c r="J22" s="344"/>
      <c r="K22" s="344"/>
      <c r="L22" s="344"/>
      <c r="M22" s="250"/>
    </row>
    <row r="23" spans="1:17">
      <c r="A23" s="147"/>
      <c r="B23" s="130"/>
      <c r="C23" s="130"/>
      <c r="D23" s="130"/>
      <c r="E23" s="130"/>
      <c r="F23" s="130"/>
      <c r="G23" s="304"/>
      <c r="H23" s="305">
        <f>H19+H22</f>
        <v>32232</v>
      </c>
      <c r="I23" s="130"/>
      <c r="J23" s="344"/>
      <c r="K23" s="344"/>
      <c r="L23" s="344"/>
    </row>
    <row r="24" spans="1:17">
      <c r="A24" s="147" t="s">
        <v>219</v>
      </c>
      <c r="B24" s="130"/>
      <c r="C24" s="130"/>
      <c r="D24" s="130"/>
      <c r="E24" s="130"/>
      <c r="F24" s="130"/>
      <c r="G24" s="247"/>
      <c r="H24" s="242"/>
      <c r="I24" s="130"/>
      <c r="J24" s="344"/>
      <c r="K24" s="344"/>
      <c r="L24" s="344"/>
    </row>
    <row r="25" spans="1:17" ht="15.75" thickBot="1">
      <c r="A25" s="147"/>
      <c r="B25" s="323" t="s">
        <v>267</v>
      </c>
      <c r="C25" s="286"/>
      <c r="D25" s="286"/>
      <c r="E25" s="147"/>
      <c r="F25" s="130"/>
      <c r="G25" s="252"/>
      <c r="H25" s="244">
        <v>903</v>
      </c>
      <c r="I25" s="130"/>
      <c r="J25" s="344"/>
      <c r="K25" s="344"/>
      <c r="L25" s="344"/>
    </row>
    <row r="26" spans="1:17" ht="15.75" thickBot="1">
      <c r="A26" s="286" t="s">
        <v>222</v>
      </c>
      <c r="B26" s="286"/>
      <c r="C26" s="286"/>
      <c r="D26" s="286"/>
      <c r="E26" s="147"/>
      <c r="F26" s="130"/>
      <c r="G26" s="252"/>
      <c r="H26" s="352">
        <f>H23-H25</f>
        <v>31329</v>
      </c>
      <c r="I26" s="130"/>
      <c r="J26" s="344"/>
      <c r="K26" s="344"/>
      <c r="L26" s="344"/>
    </row>
    <row r="27" spans="1:17" ht="15.75" thickTop="1">
      <c r="A27" s="303"/>
      <c r="B27" s="300"/>
      <c r="C27" s="300"/>
      <c r="D27" s="300"/>
      <c r="E27" s="300"/>
      <c r="F27" s="336"/>
      <c r="G27" s="297"/>
      <c r="H27" s="297"/>
      <c r="I27" s="303"/>
      <c r="J27" s="344"/>
      <c r="K27" s="344"/>
      <c r="L27" s="344"/>
    </row>
    <row r="28" spans="1:17">
      <c r="J28" s="344"/>
      <c r="K28" s="344"/>
      <c r="L28" s="344"/>
    </row>
  </sheetData>
  <mergeCells count="3">
    <mergeCell ref="A3:I3"/>
    <mergeCell ref="A4:I4"/>
    <mergeCell ref="A5:I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3D697-8D8A-49D2-AA5C-8BBFA35FF4CD}">
  <dimension ref="A1:T26"/>
  <sheetViews>
    <sheetView workbookViewId="0">
      <selection activeCell="V18" sqref="V18"/>
    </sheetView>
  </sheetViews>
  <sheetFormatPr defaultColWidth="9.140625" defaultRowHeight="15"/>
  <cols>
    <col min="1" max="1" width="2.7109375" style="105" customWidth="1"/>
    <col min="2" max="2" width="5" style="105" customWidth="1"/>
    <col min="3" max="3" width="2.7109375" style="105" customWidth="1"/>
    <col min="4" max="4" width="6.7109375" style="105" customWidth="1"/>
    <col min="5" max="5" width="0.42578125" style="105" customWidth="1"/>
    <col min="6" max="6" width="22.85546875" style="105" customWidth="1"/>
    <col min="7" max="7" width="7.140625" style="105" customWidth="1"/>
    <col min="8" max="8" width="0.42578125" style="105" customWidth="1"/>
    <col min="9" max="9" width="2.7109375" style="105" customWidth="1"/>
    <col min="10" max="10" width="1.85546875" style="105" customWidth="1"/>
    <col min="11" max="12" width="1.7109375" style="105" customWidth="1"/>
    <col min="13" max="13" width="3.42578125" style="105" customWidth="1"/>
    <col min="14" max="15" width="10.42578125" style="105" bestFit="1" customWidth="1"/>
    <col min="16" max="16" width="2.7109375" style="105" customWidth="1"/>
    <col min="17" max="16384" width="9.140625" style="105"/>
  </cols>
  <sheetData>
    <row r="1" spans="1:20">
      <c r="A1" s="104" t="s">
        <v>268</v>
      </c>
    </row>
    <row r="3" spans="1:20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353" t="s">
        <v>195</v>
      </c>
      <c r="P3" s="354">
        <v>44</v>
      </c>
      <c r="R3" s="353"/>
      <c r="S3" s="353"/>
      <c r="T3" s="353"/>
    </row>
    <row r="4" spans="1:20">
      <c r="A4" s="355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</row>
    <row r="5" spans="1:20" ht="15" customHeight="1" thickBot="1">
      <c r="A5" s="356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</row>
    <row r="6" spans="1:20" ht="15" customHeight="1" thickTop="1">
      <c r="A6" s="357"/>
      <c r="B6" s="358" t="s">
        <v>3</v>
      </c>
      <c r="C6" s="359"/>
      <c r="D6" s="360" t="s">
        <v>4</v>
      </c>
      <c r="E6" s="358"/>
      <c r="F6" s="358"/>
      <c r="G6" s="358"/>
      <c r="H6" s="358"/>
      <c r="I6" s="358"/>
      <c r="J6" s="359"/>
      <c r="K6" s="361" t="s">
        <v>224</v>
      </c>
      <c r="L6" s="358"/>
      <c r="M6" s="358"/>
      <c r="N6" s="362" t="s">
        <v>6</v>
      </c>
      <c r="O6" s="362" t="s">
        <v>7</v>
      </c>
      <c r="P6" s="363"/>
    </row>
    <row r="7" spans="1:20">
      <c r="A7" s="364">
        <v>1</v>
      </c>
      <c r="B7" s="126" t="s">
        <v>8</v>
      </c>
      <c r="C7" s="127"/>
      <c r="D7" s="147"/>
      <c r="E7" s="130"/>
      <c r="F7" s="130"/>
      <c r="G7" s="130"/>
      <c r="H7" s="130"/>
      <c r="I7" s="130"/>
      <c r="J7" s="135"/>
      <c r="K7" s="365"/>
      <c r="L7" s="366"/>
      <c r="M7" s="367"/>
      <c r="N7" s="234"/>
      <c r="O7" s="234"/>
      <c r="P7" s="243"/>
    </row>
    <row r="8" spans="1:20">
      <c r="A8" s="368">
        <v>2</v>
      </c>
      <c r="B8" s="369" t="s">
        <v>269</v>
      </c>
      <c r="C8" s="274">
        <v>30</v>
      </c>
      <c r="D8" s="370" t="s">
        <v>16</v>
      </c>
      <c r="E8" s="371"/>
      <c r="F8" s="371"/>
      <c r="G8" s="371"/>
      <c r="H8" s="371"/>
      <c r="I8" s="372"/>
      <c r="J8" s="373"/>
      <c r="K8" s="374"/>
      <c r="L8" s="375"/>
      <c r="M8" s="376"/>
      <c r="N8" s="279">
        <f>'[2]P9.6B'!G21</f>
        <v>14550</v>
      </c>
      <c r="O8" s="280"/>
      <c r="P8" s="377"/>
      <c r="Q8" s="227"/>
      <c r="R8" s="227"/>
      <c r="S8" s="227"/>
    </row>
    <row r="9" spans="1:20">
      <c r="A9" s="368">
        <v>3</v>
      </c>
      <c r="B9" s="373"/>
      <c r="C9" s="284"/>
      <c r="D9" s="370" t="s">
        <v>270</v>
      </c>
      <c r="E9" s="371"/>
      <c r="F9" s="371"/>
      <c r="G9" s="371"/>
      <c r="H9" s="371"/>
      <c r="I9" s="372"/>
      <c r="J9" s="373"/>
      <c r="K9" s="374"/>
      <c r="L9" s="375"/>
      <c r="M9" s="376"/>
      <c r="N9" s="279"/>
      <c r="O9" s="231">
        <f>N8</f>
        <v>14550</v>
      </c>
      <c r="P9" s="377"/>
      <c r="Q9" s="227"/>
      <c r="R9" s="227"/>
      <c r="S9" s="227"/>
    </row>
    <row r="10" spans="1:20">
      <c r="A10" s="364">
        <v>4</v>
      </c>
      <c r="B10" s="135"/>
      <c r="C10" s="127"/>
      <c r="D10" s="147"/>
      <c r="E10" s="135" t="s">
        <v>271</v>
      </c>
      <c r="F10" s="136"/>
      <c r="G10" s="241"/>
      <c r="H10" s="241"/>
      <c r="I10" s="130"/>
      <c r="J10" s="135"/>
      <c r="K10" s="130"/>
      <c r="L10" s="130"/>
      <c r="M10" s="130"/>
      <c r="N10" s="242"/>
      <c r="O10" s="242"/>
      <c r="P10" s="243"/>
    </row>
    <row r="11" spans="1:20">
      <c r="A11" s="364">
        <v>5</v>
      </c>
      <c r="B11" s="135"/>
      <c r="C11" s="132"/>
      <c r="D11" s="147"/>
      <c r="E11" s="130" t="s">
        <v>272</v>
      </c>
      <c r="F11" s="130"/>
      <c r="G11" s="130"/>
      <c r="H11" s="130"/>
      <c r="I11" s="130"/>
      <c r="J11" s="135"/>
      <c r="K11" s="365"/>
      <c r="L11" s="366"/>
      <c r="M11" s="367"/>
      <c r="N11" s="238"/>
      <c r="O11" s="251"/>
      <c r="P11" s="243"/>
    </row>
    <row r="12" spans="1:20">
      <c r="A12" s="364">
        <v>6</v>
      </c>
      <c r="B12" s="135"/>
      <c r="C12" s="132"/>
      <c r="D12" s="147"/>
      <c r="E12" s="130"/>
      <c r="F12" s="130"/>
      <c r="G12" s="130"/>
      <c r="H12" s="130"/>
      <c r="I12" s="130"/>
      <c r="J12" s="135"/>
      <c r="K12" s="232"/>
      <c r="L12" s="232"/>
      <c r="M12" s="232"/>
      <c r="N12" s="238"/>
      <c r="O12" s="251"/>
      <c r="P12" s="243"/>
    </row>
    <row r="13" spans="1:20">
      <c r="A13" s="364">
        <v>7</v>
      </c>
      <c r="B13" s="135"/>
      <c r="C13" s="127">
        <v>30</v>
      </c>
      <c r="D13" s="136" t="s">
        <v>16</v>
      </c>
      <c r="E13" s="241"/>
      <c r="F13" s="241"/>
      <c r="G13" s="241"/>
      <c r="H13" s="241"/>
      <c r="I13" s="130"/>
      <c r="J13" s="135"/>
      <c r="K13" s="365"/>
      <c r="L13" s="366"/>
      <c r="M13" s="367"/>
      <c r="N13" s="242">
        <f>'[2]P9.6B'!G22</f>
        <v>72</v>
      </c>
      <c r="O13" s="249"/>
      <c r="P13" s="243"/>
    </row>
    <row r="14" spans="1:20">
      <c r="A14" s="364">
        <v>8</v>
      </c>
      <c r="B14" s="135"/>
      <c r="C14" s="127"/>
      <c r="D14" s="136" t="s">
        <v>273</v>
      </c>
      <c r="E14" s="241"/>
      <c r="F14" s="241"/>
      <c r="G14" s="241"/>
      <c r="H14" s="241"/>
      <c r="I14" s="130"/>
      <c r="J14" s="135"/>
      <c r="K14" s="365"/>
      <c r="L14" s="366"/>
      <c r="M14" s="367"/>
      <c r="N14" s="242"/>
      <c r="O14" s="249">
        <f>N13</f>
        <v>72</v>
      </c>
      <c r="P14" s="243"/>
    </row>
    <row r="15" spans="1:20">
      <c r="A15" s="364">
        <v>9</v>
      </c>
      <c r="B15" s="135"/>
      <c r="C15" s="132"/>
      <c r="D15" s="136" t="s">
        <v>274</v>
      </c>
      <c r="E15" s="241" t="s">
        <v>275</v>
      </c>
      <c r="F15" s="241"/>
      <c r="G15" s="241"/>
      <c r="H15" s="241"/>
      <c r="I15" s="130"/>
      <c r="J15" s="135"/>
      <c r="K15" s="365"/>
      <c r="L15" s="366"/>
      <c r="M15" s="367"/>
      <c r="N15" s="249"/>
      <c r="O15" s="242"/>
      <c r="P15" s="243"/>
    </row>
    <row r="16" spans="1:20">
      <c r="A16" s="364">
        <v>10</v>
      </c>
      <c r="B16" s="135"/>
      <c r="C16" s="132"/>
      <c r="D16" s="147"/>
      <c r="E16" s="241"/>
      <c r="F16" s="241"/>
      <c r="G16" s="241"/>
      <c r="H16" s="241"/>
      <c r="I16" s="130"/>
      <c r="J16" s="135"/>
      <c r="K16" s="365"/>
      <c r="L16" s="366"/>
      <c r="M16" s="367"/>
      <c r="N16" s="249"/>
      <c r="O16" s="249"/>
      <c r="P16" s="243"/>
    </row>
    <row r="17" spans="1:16">
      <c r="A17" s="364">
        <v>11</v>
      </c>
      <c r="B17" s="135"/>
      <c r="C17" s="132">
        <v>30</v>
      </c>
      <c r="D17" s="345" t="s">
        <v>248</v>
      </c>
      <c r="E17" s="345"/>
      <c r="F17" s="136"/>
      <c r="G17" s="241"/>
      <c r="H17" s="241"/>
      <c r="I17" s="130"/>
      <c r="J17" s="135"/>
      <c r="K17" s="365"/>
      <c r="L17" s="366"/>
      <c r="M17" s="367"/>
      <c r="N17" s="249">
        <f>'[2]P9.6B'!H25</f>
        <v>903</v>
      </c>
      <c r="O17" s="249"/>
      <c r="P17" s="243"/>
    </row>
    <row r="18" spans="1:16">
      <c r="A18" s="364">
        <v>12</v>
      </c>
      <c r="B18" s="135"/>
      <c r="C18" s="127"/>
      <c r="D18" s="136" t="s">
        <v>276</v>
      </c>
      <c r="E18" s="241"/>
      <c r="F18" s="241"/>
      <c r="G18" s="241"/>
      <c r="H18" s="241"/>
      <c r="I18" s="130"/>
      <c r="J18" s="135"/>
      <c r="K18" s="365"/>
      <c r="L18" s="366"/>
      <c r="M18" s="367"/>
      <c r="N18" s="247"/>
      <c r="O18" s="249">
        <f>N17</f>
        <v>903</v>
      </c>
      <c r="P18" s="243"/>
    </row>
    <row r="19" spans="1:16">
      <c r="A19" s="364">
        <v>13</v>
      </c>
      <c r="B19" s="135"/>
      <c r="C19" s="127"/>
      <c r="D19" s="136" t="s">
        <v>274</v>
      </c>
      <c r="E19" s="241" t="s">
        <v>277</v>
      </c>
      <c r="F19" s="241"/>
      <c r="G19" s="241"/>
      <c r="H19" s="241"/>
      <c r="I19" s="130"/>
      <c r="J19" s="135"/>
      <c r="K19" s="365"/>
      <c r="L19" s="366"/>
      <c r="M19" s="367"/>
      <c r="N19" s="234"/>
      <c r="O19" s="234"/>
      <c r="P19" s="243"/>
    </row>
    <row r="20" spans="1:16">
      <c r="A20" s="364">
        <v>14</v>
      </c>
      <c r="B20" s="135"/>
      <c r="C20" s="127"/>
      <c r="D20" s="366"/>
      <c r="E20" s="366"/>
      <c r="F20" s="366"/>
      <c r="G20" s="366"/>
      <c r="H20" s="367"/>
      <c r="I20" s="130"/>
      <c r="J20" s="135"/>
      <c r="K20" s="365"/>
      <c r="L20" s="366"/>
      <c r="M20" s="367"/>
      <c r="N20" s="234"/>
      <c r="O20" s="234"/>
      <c r="P20" s="243"/>
    </row>
    <row r="21" spans="1:16">
      <c r="A21" s="378"/>
      <c r="B21" s="336"/>
      <c r="C21" s="298"/>
      <c r="D21" s="303"/>
      <c r="E21" s="300"/>
      <c r="F21" s="300"/>
      <c r="G21" s="300"/>
      <c r="H21" s="300"/>
      <c r="I21" s="300"/>
      <c r="J21" s="336"/>
      <c r="K21" s="379"/>
      <c r="L21" s="380"/>
      <c r="M21" s="381"/>
      <c r="N21" s="325"/>
      <c r="O21" s="325"/>
      <c r="P21" s="382"/>
    </row>
    <row r="22" spans="1:16">
      <c r="A22" s="383"/>
      <c r="C22" s="171"/>
      <c r="K22" s="173"/>
      <c r="L22" s="173"/>
      <c r="M22" s="173"/>
    </row>
    <row r="23" spans="1:16">
      <c r="A23" s="105" t="s">
        <v>278</v>
      </c>
      <c r="C23" s="171"/>
      <c r="K23" s="173"/>
      <c r="L23" s="173"/>
      <c r="M23" s="173"/>
    </row>
    <row r="24" spans="1:16">
      <c r="A24" s="271"/>
      <c r="C24" s="105" t="s">
        <v>279</v>
      </c>
      <c r="K24" s="173"/>
      <c r="L24" s="173"/>
      <c r="M24" s="173"/>
    </row>
    <row r="25" spans="1:16">
      <c r="A25" s="271"/>
      <c r="K25" s="173"/>
      <c r="L25" s="173"/>
      <c r="M25" s="173"/>
      <c r="P25" s="353"/>
    </row>
    <row r="26" spans="1:16">
      <c r="A26" s="353"/>
      <c r="B26" s="353"/>
      <c r="C26" s="353"/>
      <c r="D26" s="353"/>
      <c r="E26" s="353"/>
      <c r="F26" s="353"/>
      <c r="G26" s="353"/>
      <c r="H26" s="353"/>
      <c r="I26" s="353"/>
      <c r="J26" s="353"/>
      <c r="K26" s="384"/>
      <c r="L26" s="384"/>
      <c r="M26" s="384"/>
      <c r="N26" s="353"/>
      <c r="O26" s="353"/>
      <c r="P26" s="353"/>
    </row>
  </sheetData>
  <mergeCells count="19">
    <mergeCell ref="K26:M26"/>
    <mergeCell ref="K17:M17"/>
    <mergeCell ref="K18:M18"/>
    <mergeCell ref="K19:M19"/>
    <mergeCell ref="D20:H20"/>
    <mergeCell ref="K20:M20"/>
    <mergeCell ref="K21:M21"/>
    <mergeCell ref="K9:M9"/>
    <mergeCell ref="K11:M11"/>
    <mergeCell ref="K13:M13"/>
    <mergeCell ref="K14:M14"/>
    <mergeCell ref="K15:M15"/>
    <mergeCell ref="K16:M16"/>
    <mergeCell ref="A3:N3"/>
    <mergeCell ref="B6:C6"/>
    <mergeCell ref="D6:J6"/>
    <mergeCell ref="K6:M6"/>
    <mergeCell ref="K7:M7"/>
    <mergeCell ref="K8:M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D8365-4398-4CDF-90CB-279D1D28F0D1}">
  <dimension ref="A1:M27"/>
  <sheetViews>
    <sheetView workbookViewId="0">
      <selection activeCell="U8" sqref="U8"/>
    </sheetView>
  </sheetViews>
  <sheetFormatPr defaultColWidth="11.42578125" defaultRowHeight="15"/>
  <cols>
    <col min="1" max="1" width="3" style="386" customWidth="1"/>
    <col min="2" max="2" width="12.7109375" style="386" customWidth="1"/>
    <col min="3" max="3" width="1.7109375" style="386" customWidth="1"/>
    <col min="4" max="4" width="12.7109375" style="386" customWidth="1"/>
    <col min="5" max="5" width="2.140625" style="386" customWidth="1"/>
    <col min="6" max="6" width="12.7109375" style="386" customWidth="1"/>
    <col min="7" max="7" width="3.7109375" style="386" customWidth="1"/>
    <col min="8" max="8" width="12.7109375" style="386" customWidth="1"/>
    <col min="9" max="9" width="3" style="386" customWidth="1"/>
    <col min="10" max="10" width="12.7109375" style="386" customWidth="1"/>
    <col min="11" max="11" width="3.28515625" style="386" bestFit="1" customWidth="1"/>
    <col min="12" max="12" width="12.7109375" style="386" customWidth="1"/>
    <col min="13" max="14" width="3" style="386" customWidth="1"/>
    <col min="15" max="15" width="6.42578125" style="386" customWidth="1"/>
    <col min="16" max="16" width="5.7109375" style="386" customWidth="1"/>
    <col min="17" max="16384" width="11.42578125" style="386"/>
  </cols>
  <sheetData>
    <row r="1" spans="1:13">
      <c r="A1" s="385" t="s">
        <v>280</v>
      </c>
      <c r="F1" s="387"/>
    </row>
    <row r="3" spans="1:13" ht="60">
      <c r="A3" s="388" t="s">
        <v>281</v>
      </c>
      <c r="B3" s="389" t="s">
        <v>282</v>
      </c>
      <c r="C3" s="390"/>
      <c r="D3" s="389" t="s">
        <v>283</v>
      </c>
      <c r="E3" s="390"/>
      <c r="F3" s="389" t="s">
        <v>284</v>
      </c>
      <c r="G3" s="390"/>
      <c r="H3" s="389" t="s">
        <v>285</v>
      </c>
      <c r="I3" s="389"/>
      <c r="J3" s="389" t="s">
        <v>286</v>
      </c>
      <c r="K3" s="389"/>
      <c r="L3" s="389" t="s">
        <v>287</v>
      </c>
      <c r="M3" s="389"/>
    </row>
    <row r="4" spans="1:13"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</row>
    <row r="5" spans="1:13">
      <c r="B5" s="391" t="s">
        <v>288</v>
      </c>
      <c r="C5" s="392"/>
      <c r="D5" s="393">
        <v>14</v>
      </c>
      <c r="E5" s="392"/>
      <c r="F5" s="394">
        <v>46</v>
      </c>
      <c r="G5" s="392"/>
      <c r="H5" s="393">
        <f>D5*40</f>
        <v>560</v>
      </c>
      <c r="I5" s="395"/>
      <c r="J5" s="393">
        <f>6*21</f>
        <v>126</v>
      </c>
      <c r="K5" s="392"/>
      <c r="L5" s="396">
        <f>H5+J5</f>
        <v>686</v>
      </c>
      <c r="M5" s="395"/>
    </row>
    <row r="6" spans="1:13">
      <c r="B6" s="397"/>
      <c r="C6" s="392"/>
      <c r="D6" s="397"/>
      <c r="E6" s="392"/>
      <c r="F6" s="398"/>
      <c r="G6" s="392"/>
      <c r="H6" s="397"/>
      <c r="I6" s="398"/>
      <c r="J6" s="397"/>
      <c r="K6" s="392"/>
      <c r="L6" s="397"/>
      <c r="M6" s="398"/>
    </row>
    <row r="7" spans="1:13">
      <c r="B7" s="397"/>
      <c r="C7" s="392"/>
      <c r="D7" s="397"/>
      <c r="E7" s="392"/>
      <c r="F7" s="399"/>
      <c r="G7" s="392"/>
      <c r="H7" s="397"/>
      <c r="I7" s="398"/>
      <c r="J7" s="397"/>
      <c r="K7" s="392"/>
      <c r="L7" s="397"/>
      <c r="M7" s="398"/>
    </row>
    <row r="8" spans="1:13">
      <c r="B8" s="397"/>
      <c r="C8" s="392"/>
      <c r="D8" s="397"/>
      <c r="E8" s="392"/>
      <c r="F8" s="397"/>
      <c r="G8" s="392"/>
      <c r="H8" s="397"/>
      <c r="I8" s="398"/>
      <c r="J8" s="397"/>
      <c r="K8" s="392"/>
      <c r="L8" s="397"/>
      <c r="M8" s="398"/>
    </row>
    <row r="11" spans="1:13">
      <c r="B11" s="386" t="s">
        <v>289</v>
      </c>
      <c r="E11" s="392"/>
      <c r="H11" s="400">
        <f>L5</f>
        <v>686</v>
      </c>
    </row>
    <row r="12" spans="1:13">
      <c r="B12" s="386" t="s">
        <v>290</v>
      </c>
      <c r="E12" s="392"/>
      <c r="H12" s="401"/>
    </row>
    <row r="13" spans="1:13">
      <c r="B13" s="386" t="s">
        <v>291</v>
      </c>
      <c r="E13" s="392"/>
      <c r="H13" s="402">
        <f>H11*0.062</f>
        <v>42.531999999999996</v>
      </c>
      <c r="J13" s="403"/>
    </row>
    <row r="14" spans="1:13">
      <c r="B14" s="386" t="s">
        <v>292</v>
      </c>
      <c r="E14" s="392"/>
      <c r="H14" s="402">
        <f>H11*0.0145</f>
        <v>9.947000000000001</v>
      </c>
      <c r="J14" s="403"/>
    </row>
    <row r="15" spans="1:13">
      <c r="B15" s="386" t="s">
        <v>293</v>
      </c>
      <c r="E15" s="392"/>
      <c r="H15" s="404">
        <v>39</v>
      </c>
      <c r="J15" s="405"/>
    </row>
    <row r="16" spans="1:13">
      <c r="B16" s="386" t="s">
        <v>294</v>
      </c>
      <c r="E16" s="392"/>
      <c r="H16" s="404">
        <v>150</v>
      </c>
    </row>
    <row r="17" spans="2:13">
      <c r="B17" s="386" t="s">
        <v>295</v>
      </c>
      <c r="E17" s="392"/>
      <c r="H17" s="404">
        <v>25</v>
      </c>
    </row>
    <row r="18" spans="2:13" ht="15.75" thickBot="1">
      <c r="B18" s="386" t="s">
        <v>296</v>
      </c>
      <c r="E18" s="392"/>
      <c r="H18" s="406">
        <f>H11-H13-H14-H15-H16-H17</f>
        <v>419.52099999999996</v>
      </c>
      <c r="J18" s="403"/>
    </row>
    <row r="19" spans="2:13" ht="15.75" thickTop="1">
      <c r="L19" s="407"/>
      <c r="M19" s="408"/>
    </row>
    <row r="22" spans="2:13">
      <c r="L22" s="409"/>
    </row>
    <row r="23" spans="2:13">
      <c r="L23" s="409"/>
    </row>
    <row r="24" spans="2:13">
      <c r="L24" s="409"/>
    </row>
    <row r="25" spans="2:13">
      <c r="L25" s="409"/>
    </row>
    <row r="26" spans="2:13">
      <c r="L26" s="409"/>
    </row>
    <row r="27" spans="2:13">
      <c r="L27" s="40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B0914-3879-48AD-8364-20AA0A5A7FE2}">
  <dimension ref="A1:J11"/>
  <sheetViews>
    <sheetView workbookViewId="0">
      <selection activeCell="K12" sqref="K12"/>
    </sheetView>
  </sheetViews>
  <sheetFormatPr defaultColWidth="8.7109375" defaultRowHeight="15"/>
  <cols>
    <col min="1" max="1" width="3.7109375" customWidth="1"/>
    <col min="4" max="4" width="35.7109375" customWidth="1"/>
    <col min="5" max="5" width="6.7109375" customWidth="1"/>
    <col min="6" max="7" width="11.7109375" customWidth="1"/>
    <col min="8" max="8" width="5.7109375" style="410" customWidth="1"/>
  </cols>
  <sheetData>
    <row r="1" spans="1:10">
      <c r="A1" s="385" t="s">
        <v>297</v>
      </c>
    </row>
    <row r="3" spans="1:10">
      <c r="A3" s="388" t="s">
        <v>298</v>
      </c>
      <c r="C3" s="411"/>
      <c r="D3" s="411" t="s">
        <v>1</v>
      </c>
      <c r="E3" s="386"/>
      <c r="F3" s="386"/>
      <c r="G3" s="407" t="s">
        <v>299</v>
      </c>
      <c r="H3" s="412">
        <v>18</v>
      </c>
    </row>
    <row r="4" spans="1:10" ht="8.25" customHeight="1" thickBot="1">
      <c r="A4" s="388"/>
      <c r="B4" s="411"/>
      <c r="C4" s="411"/>
      <c r="D4" s="411"/>
      <c r="E4" s="411"/>
      <c r="F4" s="411"/>
      <c r="G4" s="407"/>
      <c r="H4" s="411"/>
    </row>
    <row r="5" spans="1:10" ht="30.75" thickTop="1">
      <c r="A5" s="413"/>
      <c r="B5" s="414" t="s">
        <v>3</v>
      </c>
      <c r="C5" s="415"/>
      <c r="D5" s="416" t="s">
        <v>4</v>
      </c>
      <c r="E5" s="417" t="s">
        <v>300</v>
      </c>
      <c r="F5" s="418" t="s">
        <v>6</v>
      </c>
      <c r="G5" s="418" t="s">
        <v>7</v>
      </c>
      <c r="H5" s="419"/>
      <c r="I5" s="410"/>
    </row>
    <row r="6" spans="1:10">
      <c r="A6" s="420">
        <v>1</v>
      </c>
      <c r="B6" s="421" t="s">
        <v>301</v>
      </c>
      <c r="C6" s="422"/>
      <c r="D6" s="423"/>
      <c r="E6" s="424"/>
      <c r="F6" s="425"/>
      <c r="G6" s="425"/>
      <c r="H6" s="426"/>
    </row>
    <row r="7" spans="1:10">
      <c r="A7" s="420">
        <v>2</v>
      </c>
      <c r="B7" s="421" t="s">
        <v>302</v>
      </c>
      <c r="C7" s="422">
        <v>31</v>
      </c>
      <c r="D7" s="423" t="s">
        <v>303</v>
      </c>
      <c r="E7" s="424"/>
      <c r="F7" s="427">
        <v>419.52</v>
      </c>
      <c r="G7" s="428"/>
      <c r="H7" s="426"/>
      <c r="J7" s="429"/>
    </row>
    <row r="8" spans="1:10">
      <c r="A8" s="420">
        <v>3</v>
      </c>
      <c r="B8" s="430"/>
      <c r="C8" s="422"/>
      <c r="D8" s="431" t="s">
        <v>16</v>
      </c>
      <c r="E8" s="424"/>
      <c r="F8" s="428"/>
      <c r="G8" s="427">
        <v>419.52</v>
      </c>
      <c r="H8" s="426"/>
      <c r="J8" s="429"/>
    </row>
    <row r="9" spans="1:10">
      <c r="A9" s="420">
        <v>4</v>
      </c>
      <c r="B9" s="430"/>
      <c r="C9" s="422"/>
      <c r="D9" s="432" t="s">
        <v>304</v>
      </c>
      <c r="E9" s="424"/>
      <c r="F9" s="425"/>
      <c r="G9" s="425"/>
      <c r="H9" s="426"/>
    </row>
    <row r="10" spans="1:10">
      <c r="A10" s="420">
        <v>5</v>
      </c>
      <c r="B10" s="430"/>
      <c r="C10" s="422"/>
      <c r="D10" s="423"/>
      <c r="E10" s="424"/>
      <c r="F10" s="425"/>
      <c r="G10" s="425"/>
      <c r="H10" s="426"/>
    </row>
    <row r="11" spans="1:10">
      <c r="A11" s="433">
        <v>6</v>
      </c>
      <c r="B11" s="434"/>
      <c r="C11" s="435"/>
      <c r="D11" s="436"/>
      <c r="E11" s="437"/>
      <c r="F11" s="438"/>
      <c r="G11" s="438"/>
      <c r="H11" s="439"/>
    </row>
  </sheetData>
  <mergeCells count="1">
    <mergeCell ref="B5:C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65A74-F37C-4CCE-98A3-5B0C7594B6E9}">
  <dimension ref="A1:AL12"/>
  <sheetViews>
    <sheetView workbookViewId="0">
      <selection activeCell="I11" sqref="I11"/>
    </sheetView>
  </sheetViews>
  <sheetFormatPr defaultColWidth="11.42578125" defaultRowHeight="15.75"/>
  <cols>
    <col min="1" max="1" width="2" style="441" customWidth="1"/>
    <col min="2" max="2" width="4.7109375" style="441" customWidth="1"/>
    <col min="3" max="3" width="2.42578125" style="441" customWidth="1"/>
    <col min="4" max="4" width="0.42578125" style="441" customWidth="1"/>
    <col min="5" max="5" width="10" style="441" customWidth="1"/>
    <col min="6" max="6" width="0.42578125" style="441" customWidth="1"/>
    <col min="7" max="7" width="10.7109375" style="441" customWidth="1"/>
    <col min="8" max="8" width="0.42578125" style="441" customWidth="1"/>
    <col min="9" max="9" width="3.7109375" style="441" customWidth="1"/>
    <col min="10" max="10" width="2.140625" style="441" customWidth="1"/>
    <col min="11" max="11" width="2.7109375" style="441" customWidth="1"/>
    <col min="12" max="12" width="2.42578125" style="441" customWidth="1"/>
    <col min="13" max="13" width="3.7109375" style="441" customWidth="1"/>
    <col min="14" max="14" width="0.42578125" style="441" customWidth="1"/>
    <col min="15" max="15" width="7.7109375" style="441" customWidth="1"/>
    <col min="16" max="16" width="0.42578125" style="441" customWidth="1"/>
    <col min="17" max="17" width="7.140625" style="441" customWidth="1"/>
    <col min="18" max="19" width="0.28515625" style="441" customWidth="1"/>
    <col min="20" max="20" width="0.42578125" style="441" customWidth="1"/>
    <col min="21" max="21" width="1.42578125" style="441" customWidth="1"/>
    <col min="22" max="22" width="0.140625" style="441" customWidth="1"/>
    <col min="23" max="23" width="11.28515625" style="441" bestFit="1" customWidth="1"/>
    <col min="24" max="24" width="0.42578125" style="441" customWidth="1"/>
    <col min="25" max="25" width="2.28515625" style="441" customWidth="1"/>
    <col min="26" max="27" width="2" style="441" customWidth="1"/>
    <col min="28" max="28" width="2.42578125" style="441" customWidth="1"/>
    <col min="29" max="29" width="3" style="441" customWidth="1"/>
    <col min="30" max="30" width="0.42578125" style="441" customWidth="1"/>
    <col min="31" max="31" width="2" style="441" customWidth="1"/>
    <col min="32" max="32" width="2.7109375" style="441" customWidth="1"/>
    <col min="33" max="33" width="0.42578125" style="441" customWidth="1"/>
    <col min="34" max="34" width="4" style="441" customWidth="1"/>
    <col min="35" max="37" width="2.42578125" style="441" customWidth="1"/>
    <col min="38" max="38" width="3.42578125" style="441" customWidth="1"/>
    <col min="39" max="39" width="0.42578125" style="441" customWidth="1"/>
    <col min="40" max="40" width="2.42578125" style="441" customWidth="1"/>
    <col min="41" max="41" width="4.140625" style="441" customWidth="1"/>
    <col min="42" max="16384" width="11.42578125" style="441"/>
  </cols>
  <sheetData>
    <row r="1" spans="1:38">
      <c r="A1" s="440" t="s">
        <v>297</v>
      </c>
      <c r="Q1" s="442"/>
    </row>
    <row r="3" spans="1:38">
      <c r="A3" s="441" t="s">
        <v>234</v>
      </c>
      <c r="D3" s="441" t="s">
        <v>305</v>
      </c>
    </row>
    <row r="4" spans="1:38">
      <c r="E4" s="443" t="s">
        <v>306</v>
      </c>
      <c r="W4" s="444">
        <v>29260</v>
      </c>
      <c r="X4" s="444"/>
      <c r="Y4" s="444"/>
      <c r="Z4" s="444"/>
      <c r="AA4" s="444"/>
      <c r="AB4" s="444"/>
      <c r="AC4" s="444"/>
    </row>
    <row r="5" spans="1:38" ht="16.5" thickBot="1">
      <c r="E5" s="443" t="s">
        <v>307</v>
      </c>
      <c r="W5" s="445">
        <f>'[3]Pr 10.1B'!H11</f>
        <v>686</v>
      </c>
      <c r="X5" s="445"/>
      <c r="Y5" s="446"/>
      <c r="Z5" s="446"/>
      <c r="AA5" s="446"/>
      <c r="AB5" s="446"/>
      <c r="AC5" s="446"/>
    </row>
    <row r="6" spans="1:38">
      <c r="E6" s="443" t="s">
        <v>308</v>
      </c>
      <c r="W6" s="447">
        <f>W5+W4</f>
        <v>29946</v>
      </c>
      <c r="X6" s="447"/>
      <c r="Y6" s="444"/>
      <c r="Z6" s="444"/>
      <c r="AA6" s="444"/>
      <c r="AB6" s="444"/>
      <c r="AC6" s="444"/>
    </row>
    <row r="7" spans="1:38" ht="16.5" thickBot="1">
      <c r="E7" s="443" t="s">
        <v>309</v>
      </c>
      <c r="W7" s="445">
        <v>29120</v>
      </c>
      <c r="X7" s="445"/>
      <c r="Y7" s="446"/>
      <c r="Z7" s="446"/>
      <c r="AA7" s="446"/>
      <c r="AB7" s="446"/>
      <c r="AC7" s="446"/>
    </row>
    <row r="8" spans="1:38" ht="16.5" thickBot="1">
      <c r="E8" s="443" t="s">
        <v>310</v>
      </c>
      <c r="W8" s="448">
        <f>W6-W7</f>
        <v>826</v>
      </c>
      <c r="X8" s="448"/>
      <c r="Y8" s="444"/>
      <c r="Z8" s="444"/>
      <c r="AA8" s="444"/>
      <c r="AB8" s="444"/>
      <c r="AC8" s="444"/>
    </row>
    <row r="9" spans="1:38" ht="16.5" thickTop="1"/>
    <row r="12" spans="1:38">
      <c r="E12" s="449"/>
      <c r="F12" s="449"/>
      <c r="G12" s="449"/>
      <c r="H12" s="449"/>
      <c r="I12" s="449"/>
      <c r="J12" s="449"/>
      <c r="K12" s="449"/>
      <c r="L12" s="449"/>
      <c r="M12" s="449"/>
      <c r="Q12" s="449"/>
      <c r="R12" s="449"/>
      <c r="S12" s="449"/>
      <c r="T12" s="449"/>
      <c r="U12" s="449"/>
      <c r="V12" s="449"/>
      <c r="W12" s="449"/>
      <c r="X12" s="449"/>
      <c r="Y12" s="449"/>
      <c r="Z12" s="449"/>
      <c r="AA12" s="449"/>
      <c r="AB12" s="449"/>
      <c r="AC12" s="449"/>
      <c r="AD12" s="449"/>
      <c r="AE12" s="449"/>
      <c r="AF12" s="449"/>
      <c r="AG12" s="449"/>
      <c r="AH12" s="449"/>
      <c r="AI12" s="449"/>
      <c r="AJ12" s="449"/>
      <c r="AK12" s="449"/>
      <c r="AL12" s="449"/>
    </row>
  </sheetData>
  <mergeCells count="2">
    <mergeCell ref="E12:M12"/>
    <mergeCell ref="Q12:AL1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DE5AD-9DD7-405A-8A51-89B7DF84F5D0}">
  <dimension ref="A2:X11"/>
  <sheetViews>
    <sheetView workbookViewId="0">
      <selection sqref="A1:XFD1048576"/>
    </sheetView>
  </sheetViews>
  <sheetFormatPr defaultColWidth="11.42578125" defaultRowHeight="15.75"/>
  <cols>
    <col min="1" max="1" width="2.7109375" style="441" customWidth="1"/>
    <col min="2" max="2" width="0.42578125" style="441" customWidth="1"/>
    <col min="3" max="3" width="5.7109375" style="441" customWidth="1"/>
    <col min="4" max="4" width="2.7109375" style="441" customWidth="1"/>
    <col min="5" max="5" width="4.28515625" style="441" customWidth="1"/>
    <col min="6" max="6" width="4" style="441" customWidth="1"/>
    <col min="7" max="7" width="12" style="441" customWidth="1"/>
    <col min="8" max="8" width="13" style="441" customWidth="1"/>
    <col min="9" max="9" width="7.7109375" style="441" customWidth="1"/>
    <col min="10" max="10" width="6.7109375" style="441" customWidth="1"/>
    <col min="11" max="11" width="0.42578125" style="441" customWidth="1"/>
    <col min="12" max="12" width="3" style="441" customWidth="1"/>
    <col min="13" max="15" width="2" style="441" customWidth="1"/>
    <col min="16" max="16" width="3" style="441" customWidth="1"/>
    <col min="17" max="17" width="0.42578125" style="441" customWidth="1"/>
    <col min="18" max="18" width="3" style="441" customWidth="1"/>
    <col min="19" max="21" width="2" style="441" customWidth="1"/>
    <col min="22" max="22" width="3" style="441" customWidth="1"/>
    <col min="23" max="23" width="0.42578125" style="441" customWidth="1"/>
    <col min="24" max="24" width="2.7109375" style="441" customWidth="1"/>
    <col min="25" max="16384" width="11.42578125" style="441"/>
  </cols>
  <sheetData>
    <row r="2" spans="1:24">
      <c r="A2" s="440" t="s">
        <v>322</v>
      </c>
      <c r="B2" s="461"/>
    </row>
    <row r="4" spans="1:24">
      <c r="A4" s="472" t="s">
        <v>323</v>
      </c>
      <c r="B4" s="472"/>
      <c r="C4" s="472"/>
      <c r="D4" s="472"/>
      <c r="E4" s="463"/>
      <c r="G4" s="473" t="s">
        <v>324</v>
      </c>
      <c r="H4" s="473"/>
      <c r="I4" s="463"/>
      <c r="J4" s="473" t="s">
        <v>325</v>
      </c>
      <c r="K4" s="473"/>
      <c r="L4" s="473"/>
      <c r="M4" s="473"/>
      <c r="N4" s="473"/>
      <c r="Q4" s="463"/>
      <c r="R4" s="473" t="s">
        <v>326</v>
      </c>
      <c r="S4" s="473"/>
      <c r="T4" s="473"/>
      <c r="U4" s="473"/>
      <c r="V4" s="473"/>
      <c r="W4" s="473"/>
      <c r="X4" s="473"/>
    </row>
    <row r="6" spans="1:24">
      <c r="A6" s="463" t="s">
        <v>327</v>
      </c>
      <c r="D6" s="463"/>
      <c r="E6" s="463"/>
      <c r="G6" s="464">
        <v>6000</v>
      </c>
      <c r="H6" s="464"/>
      <c r="J6" s="474">
        <v>6.2E-2</v>
      </c>
      <c r="K6" s="474"/>
      <c r="L6" s="474"/>
      <c r="M6" s="474"/>
      <c r="N6" s="474"/>
      <c r="O6" s="475"/>
      <c r="P6" s="466"/>
      <c r="R6" s="465">
        <f>J6*G6</f>
        <v>372</v>
      </c>
      <c r="S6" s="465"/>
      <c r="T6" s="465"/>
      <c r="U6" s="465"/>
      <c r="V6" s="465"/>
      <c r="W6" s="465"/>
      <c r="X6" s="465"/>
    </row>
    <row r="7" spans="1:24">
      <c r="A7" s="463" t="s">
        <v>328</v>
      </c>
      <c r="D7" s="463"/>
      <c r="E7" s="463"/>
      <c r="G7" s="476">
        <v>6000</v>
      </c>
      <c r="H7" s="476"/>
      <c r="J7" s="477">
        <v>1.4500000000000001E-2</v>
      </c>
      <c r="K7" s="477"/>
      <c r="L7" s="477"/>
      <c r="M7" s="477"/>
      <c r="N7" s="477"/>
      <c r="O7" s="478"/>
      <c r="P7" s="479"/>
      <c r="R7" s="480">
        <f>J7*G7</f>
        <v>87</v>
      </c>
      <c r="S7" s="480"/>
      <c r="T7" s="480"/>
      <c r="U7" s="480"/>
      <c r="V7" s="480"/>
      <c r="W7" s="480"/>
      <c r="X7" s="480"/>
    </row>
    <row r="8" spans="1:24">
      <c r="A8" s="463" t="s">
        <v>329</v>
      </c>
      <c r="D8" s="463"/>
      <c r="E8" s="463"/>
      <c r="G8" s="476">
        <v>6000</v>
      </c>
      <c r="H8" s="476"/>
      <c r="J8" s="474">
        <v>6.0000000000000001E-3</v>
      </c>
      <c r="K8" s="474"/>
      <c r="L8" s="474"/>
      <c r="M8" s="474"/>
      <c r="N8" s="474"/>
      <c r="O8" s="475"/>
      <c r="P8" s="466"/>
      <c r="R8" s="480">
        <f>J8*G8</f>
        <v>36</v>
      </c>
      <c r="S8" s="480"/>
      <c r="T8" s="480"/>
      <c r="U8" s="480"/>
      <c r="V8" s="480"/>
      <c r="W8" s="480"/>
      <c r="X8" s="480"/>
    </row>
    <row r="9" spans="1:24">
      <c r="A9" s="463" t="s">
        <v>330</v>
      </c>
      <c r="D9" s="463"/>
      <c r="E9" s="463"/>
      <c r="G9" s="476">
        <v>6000</v>
      </c>
      <c r="H9" s="476"/>
      <c r="J9" s="474">
        <v>5.3999999999999999E-2</v>
      </c>
      <c r="K9" s="474"/>
      <c r="L9" s="474"/>
      <c r="M9" s="474"/>
      <c r="N9" s="474"/>
      <c r="O9" s="475"/>
      <c r="P9" s="466"/>
      <c r="R9" s="480">
        <f>J9*G9</f>
        <v>324</v>
      </c>
      <c r="S9" s="480"/>
      <c r="T9" s="480"/>
      <c r="U9" s="480"/>
      <c r="V9" s="480"/>
      <c r="W9" s="480"/>
      <c r="X9" s="480"/>
    </row>
    <row r="10" spans="1:24" ht="16.5" thickBot="1">
      <c r="A10" s="463" t="s">
        <v>316</v>
      </c>
      <c r="D10" s="463"/>
      <c r="E10" s="463"/>
      <c r="G10" s="463"/>
      <c r="H10" s="444"/>
      <c r="J10" s="481"/>
      <c r="K10" s="481"/>
      <c r="L10" s="481"/>
      <c r="M10" s="481"/>
      <c r="N10" s="481"/>
      <c r="O10" s="481"/>
      <c r="P10" s="482"/>
      <c r="R10" s="467">
        <f>SUM(R6:X9)</f>
        <v>819</v>
      </c>
      <c r="S10" s="467"/>
      <c r="T10" s="467"/>
      <c r="U10" s="467"/>
      <c r="V10" s="467"/>
      <c r="W10" s="467"/>
      <c r="X10" s="467"/>
    </row>
    <row r="11" spans="1:24" ht="16.5" thickTop="1"/>
  </sheetData>
  <mergeCells count="17">
    <mergeCell ref="G9:H9"/>
    <mergeCell ref="J9:N9"/>
    <mergeCell ref="R9:X9"/>
    <mergeCell ref="R10:X10"/>
    <mergeCell ref="G7:H7"/>
    <mergeCell ref="J7:N7"/>
    <mergeCell ref="R7:X7"/>
    <mergeCell ref="G8:H8"/>
    <mergeCell ref="J8:N8"/>
    <mergeCell ref="R8:X8"/>
    <mergeCell ref="A4:D4"/>
    <mergeCell ref="G4:H4"/>
    <mergeCell ref="J4:N4"/>
    <mergeCell ref="R4:X4"/>
    <mergeCell ref="G6:H6"/>
    <mergeCell ref="J6:N6"/>
    <mergeCell ref="R6:X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EF292-0944-4721-91C3-C14DC25FBDC5}">
  <dimension ref="A1:L17"/>
  <sheetViews>
    <sheetView workbookViewId="0">
      <selection activeCell="Q13" sqref="Q13"/>
    </sheetView>
  </sheetViews>
  <sheetFormatPr defaultColWidth="11.42578125" defaultRowHeight="15.75"/>
  <cols>
    <col min="1" max="1" width="2.7109375" style="441" customWidth="1"/>
    <col min="2" max="2" width="0.42578125" style="441" customWidth="1"/>
    <col min="3" max="3" width="7.28515625" style="441" customWidth="1"/>
    <col min="4" max="5" width="4.42578125" style="441" customWidth="1"/>
    <col min="6" max="6" width="6" style="441" customWidth="1"/>
    <col min="7" max="7" width="13" style="441" customWidth="1"/>
    <col min="8" max="8" width="12.7109375" style="441" customWidth="1"/>
    <col min="9" max="9" width="7.5703125" style="441" customWidth="1"/>
    <col min="10" max="11" width="10.7109375" style="441" customWidth="1"/>
    <col min="12" max="12" width="3.28515625" style="441" customWidth="1"/>
    <col min="13" max="16384" width="11.42578125" style="441"/>
  </cols>
  <sheetData>
    <row r="1" spans="1:12">
      <c r="A1" s="440" t="s">
        <v>331</v>
      </c>
      <c r="B1" s="460"/>
      <c r="C1" s="470"/>
      <c r="H1" s="442"/>
      <c r="I1" s="470"/>
    </row>
    <row r="2" spans="1:12">
      <c r="A2" s="461"/>
      <c r="C2" s="470"/>
      <c r="I2" s="470"/>
    </row>
    <row r="3" spans="1:12">
      <c r="C3" s="484" t="s">
        <v>1</v>
      </c>
      <c r="D3" s="484"/>
      <c r="E3" s="484"/>
      <c r="F3" s="484"/>
      <c r="G3" s="484"/>
      <c r="H3" s="484"/>
      <c r="I3" s="484"/>
      <c r="J3" s="484"/>
      <c r="K3" s="441" t="s">
        <v>195</v>
      </c>
      <c r="L3" s="485">
        <v>62</v>
      </c>
    </row>
    <row r="4" spans="1:12">
      <c r="A4" s="486"/>
      <c r="B4" s="486"/>
      <c r="C4" s="485"/>
      <c r="D4" s="485"/>
      <c r="E4" s="485"/>
      <c r="F4" s="486"/>
      <c r="G4" s="487"/>
      <c r="H4" s="486"/>
      <c r="I4" s="487"/>
      <c r="J4" s="486"/>
      <c r="K4" s="486"/>
      <c r="L4" s="486"/>
    </row>
    <row r="5" spans="1:12">
      <c r="A5" s="486"/>
      <c r="B5" s="486"/>
      <c r="C5" s="487"/>
      <c r="D5" s="486"/>
      <c r="E5" s="486"/>
      <c r="F5" s="486"/>
      <c r="G5" s="486"/>
      <c r="H5" s="486"/>
      <c r="I5" s="487"/>
      <c r="J5" s="486"/>
      <c r="K5" s="486"/>
      <c r="L5" s="486"/>
    </row>
    <row r="6" spans="1:12" ht="31.5">
      <c r="A6" s="488"/>
      <c r="B6" s="489"/>
      <c r="C6" s="490" t="s">
        <v>3</v>
      </c>
      <c r="D6" s="491"/>
      <c r="E6" s="490" t="s">
        <v>4</v>
      </c>
      <c r="F6" s="492"/>
      <c r="G6" s="492"/>
      <c r="H6" s="492"/>
      <c r="I6" s="493" t="s">
        <v>332</v>
      </c>
      <c r="J6" s="494" t="s">
        <v>333</v>
      </c>
      <c r="K6" s="494" t="s">
        <v>7</v>
      </c>
      <c r="L6" s="489"/>
    </row>
    <row r="7" spans="1:12">
      <c r="A7" s="495">
        <v>1</v>
      </c>
      <c r="B7" s="495"/>
      <c r="C7" s="496" t="s">
        <v>334</v>
      </c>
      <c r="D7" s="497"/>
      <c r="E7" s="489"/>
      <c r="F7" s="489"/>
      <c r="G7" s="489"/>
      <c r="H7" s="489"/>
      <c r="I7" s="498"/>
      <c r="J7" s="499"/>
      <c r="K7" s="500"/>
      <c r="L7" s="501"/>
    </row>
    <row r="8" spans="1:12">
      <c r="A8" s="495">
        <v>2</v>
      </c>
      <c r="B8" s="495"/>
      <c r="C8" s="496" t="s">
        <v>335</v>
      </c>
      <c r="D8" s="502">
        <v>8</v>
      </c>
      <c r="E8" s="503" t="s">
        <v>336</v>
      </c>
      <c r="F8" s="489"/>
      <c r="G8" s="489"/>
      <c r="H8" s="489"/>
      <c r="I8" s="498"/>
      <c r="J8" s="504">
        <v>819</v>
      </c>
      <c r="K8" s="505"/>
      <c r="L8" s="501"/>
    </row>
    <row r="9" spans="1:12">
      <c r="A9" s="495">
        <v>3</v>
      </c>
      <c r="B9" s="495"/>
      <c r="C9" s="506"/>
      <c r="D9" s="506"/>
      <c r="E9" s="489"/>
      <c r="F9" s="489" t="s">
        <v>337</v>
      </c>
      <c r="G9" s="489"/>
      <c r="H9" s="489"/>
      <c r="I9" s="507"/>
      <c r="J9" s="508"/>
      <c r="K9" s="504">
        <v>372</v>
      </c>
      <c r="L9" s="501"/>
    </row>
    <row r="10" spans="1:12">
      <c r="A10" s="495">
        <v>4</v>
      </c>
      <c r="B10" s="509"/>
      <c r="C10" s="506"/>
      <c r="D10" s="506"/>
      <c r="E10" s="503"/>
      <c r="F10" s="489" t="s">
        <v>338</v>
      </c>
      <c r="G10" s="489"/>
      <c r="H10" s="489"/>
      <c r="I10" s="510"/>
      <c r="J10" s="508"/>
      <c r="K10" s="504">
        <v>87</v>
      </c>
      <c r="L10" s="501"/>
    </row>
    <row r="11" spans="1:12">
      <c r="A11" s="495">
        <v>5</v>
      </c>
      <c r="B11" s="511"/>
      <c r="C11" s="496"/>
      <c r="D11" s="489"/>
      <c r="E11" s="503"/>
      <c r="F11" s="489" t="s">
        <v>339</v>
      </c>
      <c r="G11" s="489"/>
      <c r="H11" s="512"/>
      <c r="I11" s="498"/>
      <c r="J11" s="508"/>
      <c r="K11" s="513">
        <v>36</v>
      </c>
      <c r="L11" s="501"/>
    </row>
    <row r="12" spans="1:12">
      <c r="A12" s="495">
        <v>6</v>
      </c>
      <c r="B12" s="495"/>
      <c r="C12" s="506"/>
      <c r="E12" s="503"/>
      <c r="F12" s="489" t="s">
        <v>340</v>
      </c>
      <c r="G12" s="489"/>
      <c r="H12" s="489"/>
      <c r="I12" s="510"/>
      <c r="J12" s="508"/>
      <c r="K12" s="513">
        <v>324</v>
      </c>
      <c r="L12" s="501"/>
    </row>
    <row r="13" spans="1:12">
      <c r="A13" s="495">
        <v>7</v>
      </c>
      <c r="B13" s="495"/>
      <c r="C13" s="496"/>
      <c r="D13" s="502"/>
      <c r="E13" s="503"/>
      <c r="F13" s="489"/>
      <c r="G13" s="489" t="s">
        <v>341</v>
      </c>
      <c r="H13" s="489"/>
      <c r="I13" s="498"/>
      <c r="J13" s="514"/>
      <c r="K13" s="515"/>
      <c r="L13" s="501"/>
    </row>
    <row r="14" spans="1:12">
      <c r="A14" s="495">
        <v>8</v>
      </c>
      <c r="B14" s="495"/>
      <c r="C14" s="496"/>
      <c r="D14" s="502"/>
      <c r="E14" s="503"/>
      <c r="F14" s="489"/>
      <c r="G14" s="489"/>
      <c r="H14" s="489"/>
      <c r="I14" s="498"/>
      <c r="J14" s="514"/>
      <c r="K14" s="515"/>
      <c r="L14" s="501"/>
    </row>
    <row r="15" spans="1:12">
      <c r="A15" s="516"/>
      <c r="B15" s="517"/>
      <c r="C15" s="518"/>
      <c r="D15" s="518"/>
      <c r="H15" s="516"/>
      <c r="J15" s="519"/>
      <c r="K15" s="519"/>
    </row>
    <row r="17" spans="1:4">
      <c r="A17" s="441" t="s">
        <v>234</v>
      </c>
      <c r="D17" s="441" t="s">
        <v>342</v>
      </c>
    </row>
  </sheetData>
  <mergeCells count="3">
    <mergeCell ref="C3:J3"/>
    <mergeCell ref="C6:D6"/>
    <mergeCell ref="E6:H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CBB8B-5C68-4C41-A32A-F45E32B7C118}">
  <dimension ref="A1:Z18"/>
  <sheetViews>
    <sheetView workbookViewId="0">
      <selection activeCell="AE17" sqref="AE17"/>
    </sheetView>
  </sheetViews>
  <sheetFormatPr defaultColWidth="11.42578125" defaultRowHeight="15"/>
  <cols>
    <col min="1" max="1" width="2.7109375" style="386" customWidth="1"/>
    <col min="2" max="2" width="0.42578125" style="386" customWidth="1"/>
    <col min="3" max="3" width="5" style="386" customWidth="1"/>
    <col min="4" max="4" width="4.28515625" style="386" customWidth="1"/>
    <col min="5" max="5" width="7" style="386" customWidth="1"/>
    <col min="6" max="6" width="3.42578125" style="386" customWidth="1"/>
    <col min="7" max="7" width="3.28515625" style="386" customWidth="1"/>
    <col min="8" max="8" width="11.28515625" style="386" bestFit="1" customWidth="1"/>
    <col min="9" max="9" width="9.42578125" style="386" customWidth="1"/>
    <col min="10" max="10" width="3.7109375" style="386" customWidth="1"/>
    <col min="11" max="11" width="2" style="386" customWidth="1"/>
    <col min="12" max="12" width="6.7109375" style="386" customWidth="1"/>
    <col min="13" max="13" width="0.42578125" style="386" customWidth="1"/>
    <col min="14" max="14" width="3" style="386" customWidth="1"/>
    <col min="15" max="17" width="2" style="386" customWidth="1"/>
    <col min="18" max="18" width="3" style="386" customWidth="1"/>
    <col min="19" max="19" width="0.42578125" style="386" customWidth="1"/>
    <col min="20" max="20" width="3" style="386" customWidth="1"/>
    <col min="21" max="23" width="2" style="386" customWidth="1"/>
    <col min="24" max="24" width="3" style="386" customWidth="1"/>
    <col min="25" max="25" width="0.42578125" style="386" customWidth="1"/>
    <col min="26" max="26" width="2.7109375" style="386" customWidth="1"/>
    <col min="27" max="16384" width="11.42578125" style="386"/>
  </cols>
  <sheetData>
    <row r="1" spans="1:26">
      <c r="A1" s="385" t="s">
        <v>343</v>
      </c>
      <c r="B1" s="450"/>
      <c r="I1" s="387"/>
    </row>
    <row r="2" spans="1:26">
      <c r="A2" s="407"/>
    </row>
    <row r="3" spans="1:26">
      <c r="A3" s="451" t="s">
        <v>281</v>
      </c>
    </row>
    <row r="4" spans="1:26">
      <c r="A4" s="452" t="s">
        <v>311</v>
      </c>
      <c r="B4" s="452"/>
      <c r="C4" s="452"/>
      <c r="D4" s="452"/>
      <c r="E4" s="452"/>
      <c r="F4" s="452"/>
      <c r="H4" s="452" t="s">
        <v>312</v>
      </c>
      <c r="I4" s="452"/>
      <c r="J4" s="454"/>
      <c r="K4" s="452" t="s">
        <v>313</v>
      </c>
      <c r="L4" s="452"/>
      <c r="M4" s="452"/>
      <c r="N4" s="452"/>
      <c r="O4" s="452"/>
      <c r="Q4" s="454"/>
      <c r="R4" s="452" t="s">
        <v>314</v>
      </c>
      <c r="S4" s="452"/>
      <c r="T4" s="452"/>
      <c r="U4" s="452"/>
      <c r="V4" s="452"/>
      <c r="W4" s="452"/>
      <c r="X4" s="452"/>
    </row>
    <row r="5" spans="1:26">
      <c r="B5" s="454"/>
      <c r="C5" s="455"/>
      <c r="G5" s="454"/>
      <c r="H5" s="455"/>
      <c r="L5" s="454"/>
      <c r="M5" s="454"/>
      <c r="P5" s="454"/>
      <c r="Q5" s="455"/>
    </row>
    <row r="6" spans="1:26">
      <c r="A6" s="454" t="s">
        <v>315</v>
      </c>
      <c r="C6" s="454"/>
      <c r="D6" s="454"/>
      <c r="F6" s="483"/>
      <c r="G6" s="454"/>
      <c r="H6" s="520">
        <v>50000</v>
      </c>
      <c r="I6" s="520"/>
      <c r="K6" s="521" t="s">
        <v>344</v>
      </c>
      <c r="L6" s="521"/>
      <c r="M6" s="521"/>
      <c r="N6" s="521"/>
      <c r="Q6" s="457">
        <v>250</v>
      </c>
      <c r="R6" s="457"/>
      <c r="S6" s="457"/>
      <c r="T6" s="457"/>
      <c r="U6" s="457"/>
      <c r="V6" s="457"/>
      <c r="W6" s="457"/>
      <c r="X6" s="457"/>
      <c r="Y6" s="403"/>
      <c r="Z6" s="403"/>
    </row>
    <row r="7" spans="1:26">
      <c r="A7" s="458" t="s">
        <v>345</v>
      </c>
      <c r="B7" s="423"/>
      <c r="C7" s="458"/>
      <c r="D7" s="458"/>
      <c r="E7" s="423"/>
      <c r="F7" s="483"/>
      <c r="G7" s="454"/>
      <c r="H7" s="522">
        <v>308000</v>
      </c>
      <c r="I7" s="522"/>
      <c r="K7" s="523" t="s">
        <v>346</v>
      </c>
      <c r="L7" s="523"/>
      <c r="M7" s="523"/>
      <c r="N7" s="523"/>
      <c r="Q7" s="524">
        <v>18480</v>
      </c>
      <c r="R7" s="524"/>
      <c r="S7" s="524"/>
      <c r="T7" s="524"/>
      <c r="U7" s="524"/>
      <c r="V7" s="524"/>
      <c r="W7" s="524"/>
      <c r="X7" s="524"/>
      <c r="Y7" s="459"/>
      <c r="Z7" s="459"/>
    </row>
    <row r="8" spans="1:26">
      <c r="A8" s="458" t="s">
        <v>316</v>
      </c>
      <c r="B8" s="423"/>
      <c r="C8" s="458"/>
      <c r="D8" s="458"/>
      <c r="E8" s="423"/>
      <c r="F8" s="483"/>
      <c r="G8" s="454"/>
      <c r="H8" s="525"/>
      <c r="I8" s="525"/>
      <c r="K8" s="526"/>
      <c r="L8" s="527"/>
      <c r="M8" s="528"/>
      <c r="N8" s="526"/>
      <c r="Q8" s="529">
        <f>Q6+Q7</f>
        <v>18730</v>
      </c>
      <c r="R8" s="529"/>
      <c r="S8" s="529"/>
      <c r="T8" s="529"/>
      <c r="U8" s="529"/>
      <c r="V8" s="529"/>
      <c r="W8" s="529"/>
      <c r="X8" s="529"/>
      <c r="Y8" s="403"/>
      <c r="Z8" s="403"/>
    </row>
    <row r="10" spans="1:26">
      <c r="A10" s="451" t="s">
        <v>317</v>
      </c>
    </row>
    <row r="11" spans="1:26">
      <c r="A11" s="452" t="s">
        <v>311</v>
      </c>
      <c r="B11" s="452"/>
      <c r="C11" s="452"/>
      <c r="D11" s="452"/>
      <c r="E11" s="452"/>
      <c r="F11" s="452"/>
      <c r="H11" s="452" t="s">
        <v>318</v>
      </c>
      <c r="I11" s="452"/>
      <c r="J11" s="454"/>
      <c r="K11" s="452" t="s">
        <v>313</v>
      </c>
      <c r="L11" s="452"/>
      <c r="M11" s="452"/>
      <c r="N11" s="452"/>
      <c r="O11" s="453"/>
      <c r="P11" s="453"/>
      <c r="R11" s="452" t="s">
        <v>319</v>
      </c>
      <c r="S11" s="452"/>
      <c r="T11" s="452"/>
      <c r="U11" s="452"/>
      <c r="V11" s="452"/>
      <c r="W11" s="452"/>
      <c r="X11" s="452"/>
      <c r="Y11" s="452"/>
      <c r="Z11" s="452"/>
    </row>
    <row r="12" spans="1:26">
      <c r="B12" s="454"/>
      <c r="C12" s="455"/>
      <c r="G12" s="454"/>
      <c r="H12" s="455"/>
      <c r="L12" s="454"/>
      <c r="M12" s="454"/>
      <c r="P12" s="454"/>
      <c r="Q12" s="455"/>
    </row>
    <row r="13" spans="1:26">
      <c r="A13" s="530" t="s">
        <v>315</v>
      </c>
      <c r="B13" s="530"/>
      <c r="C13" s="530"/>
      <c r="D13" s="530"/>
      <c r="E13" s="530"/>
      <c r="F13" s="530"/>
      <c r="G13" s="454"/>
      <c r="H13" s="520">
        <v>52970</v>
      </c>
      <c r="I13" s="520"/>
      <c r="K13" s="471" t="s">
        <v>344</v>
      </c>
      <c r="L13" s="471"/>
      <c r="M13" s="471"/>
      <c r="N13" s="471"/>
      <c r="P13" s="454"/>
      <c r="Q13" s="531">
        <v>264.85000000000002</v>
      </c>
      <c r="R13" s="531"/>
      <c r="S13" s="531"/>
      <c r="T13" s="531"/>
      <c r="U13" s="531"/>
      <c r="V13" s="531"/>
      <c r="W13" s="531"/>
      <c r="X13" s="531"/>
      <c r="Y13" s="531"/>
      <c r="Z13" s="532"/>
    </row>
    <row r="14" spans="1:26">
      <c r="A14" s="530" t="s">
        <v>345</v>
      </c>
      <c r="B14" s="530"/>
      <c r="C14" s="530"/>
      <c r="D14" s="530"/>
      <c r="E14" s="530"/>
      <c r="F14" s="530"/>
      <c r="G14" s="454"/>
      <c r="H14" s="522">
        <v>316240</v>
      </c>
      <c r="I14" s="522"/>
      <c r="K14" s="523" t="s">
        <v>346</v>
      </c>
      <c r="L14" s="523"/>
      <c r="M14" s="523"/>
      <c r="N14" s="523"/>
      <c r="P14" s="454"/>
      <c r="Q14" s="524">
        <v>18974.400000000001</v>
      </c>
      <c r="R14" s="524"/>
      <c r="S14" s="524"/>
      <c r="T14" s="524"/>
      <c r="U14" s="524"/>
      <c r="V14" s="524"/>
      <c r="W14" s="524"/>
      <c r="X14" s="524"/>
      <c r="Y14" s="524"/>
      <c r="Z14" s="533"/>
    </row>
    <row r="15" spans="1:26">
      <c r="A15" s="530" t="s">
        <v>347</v>
      </c>
      <c r="B15" s="530"/>
      <c r="C15" s="530"/>
      <c r="D15" s="530"/>
      <c r="E15" s="530"/>
      <c r="F15" s="530"/>
      <c r="G15" s="454"/>
      <c r="H15" s="520"/>
      <c r="I15" s="520"/>
      <c r="K15" s="423"/>
      <c r="L15" s="456"/>
      <c r="M15" s="534"/>
      <c r="N15" s="483"/>
      <c r="P15" s="454"/>
      <c r="Q15" s="524">
        <f>Q13+Q14</f>
        <v>19239.25</v>
      </c>
      <c r="R15" s="524"/>
      <c r="S15" s="524"/>
      <c r="T15" s="524"/>
      <c r="U15" s="524"/>
      <c r="V15" s="524"/>
      <c r="W15" s="524"/>
      <c r="X15" s="524"/>
      <c r="Y15" s="524"/>
      <c r="Z15" s="533"/>
    </row>
    <row r="16" spans="1:26">
      <c r="A16" s="530" t="s">
        <v>320</v>
      </c>
      <c r="B16" s="530"/>
      <c r="C16" s="530"/>
      <c r="D16" s="530"/>
      <c r="E16" s="530"/>
      <c r="F16" s="530"/>
      <c r="H16" s="520"/>
      <c r="I16" s="520"/>
      <c r="K16" s="423"/>
      <c r="L16" s="423"/>
      <c r="M16" s="423"/>
      <c r="N16" s="423"/>
      <c r="Q16" s="524">
        <v>18730</v>
      </c>
      <c r="R16" s="524"/>
      <c r="S16" s="524"/>
      <c r="T16" s="524"/>
      <c r="U16" s="524"/>
      <c r="V16" s="524"/>
      <c r="W16" s="524"/>
      <c r="X16" s="524"/>
      <c r="Y16" s="524"/>
      <c r="Z16" s="533"/>
    </row>
    <row r="17" spans="1:26">
      <c r="A17" s="530" t="s">
        <v>321</v>
      </c>
      <c r="B17" s="530"/>
      <c r="C17" s="530"/>
      <c r="D17" s="530"/>
      <c r="E17" s="530"/>
      <c r="F17" s="530"/>
      <c r="H17" s="520"/>
      <c r="I17" s="520"/>
      <c r="K17" s="423"/>
      <c r="L17" s="423"/>
      <c r="M17" s="423"/>
      <c r="N17" s="423"/>
      <c r="Q17" s="529">
        <f>Q15-Q16</f>
        <v>509.25</v>
      </c>
      <c r="R17" s="529"/>
      <c r="S17" s="529"/>
      <c r="T17" s="529"/>
      <c r="U17" s="529"/>
      <c r="V17" s="529"/>
      <c r="W17" s="529"/>
      <c r="X17" s="529"/>
      <c r="Y17" s="529"/>
      <c r="Z17" s="535"/>
    </row>
    <row r="18" spans="1:26">
      <c r="Q18" s="436"/>
      <c r="R18" s="436"/>
    </row>
  </sheetData>
  <mergeCells count="33">
    <mergeCell ref="A17:F17"/>
    <mergeCell ref="H17:I17"/>
    <mergeCell ref="Q17:Y17"/>
    <mergeCell ref="A15:F15"/>
    <mergeCell ref="H15:I15"/>
    <mergeCell ref="Q15:Y15"/>
    <mergeCell ref="A16:F16"/>
    <mergeCell ref="H16:I16"/>
    <mergeCell ref="Q16:Y16"/>
    <mergeCell ref="A13:F13"/>
    <mergeCell ref="H13:I13"/>
    <mergeCell ref="K13:N13"/>
    <mergeCell ref="Q13:Y13"/>
    <mergeCell ref="A14:F14"/>
    <mergeCell ref="H14:I14"/>
    <mergeCell ref="K14:N14"/>
    <mergeCell ref="Q14:Y14"/>
    <mergeCell ref="H7:I7"/>
    <mergeCell ref="K7:N7"/>
    <mergeCell ref="Q7:X7"/>
    <mergeCell ref="H8:I8"/>
    <mergeCell ref="Q8:X8"/>
    <mergeCell ref="A11:F11"/>
    <mergeCell ref="H11:I11"/>
    <mergeCell ref="K11:N11"/>
    <mergeCell ref="R11:Z11"/>
    <mergeCell ref="A4:F4"/>
    <mergeCell ref="H4:I4"/>
    <mergeCell ref="K4:O4"/>
    <mergeCell ref="R4:X4"/>
    <mergeCell ref="H6:I6"/>
    <mergeCell ref="K6:N6"/>
    <mergeCell ref="Q6:X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CB6D4-4015-45C4-BE0A-FA2820F5BF9E}">
  <dimension ref="A1:N68"/>
  <sheetViews>
    <sheetView workbookViewId="0">
      <selection sqref="A1:XFD1048576"/>
    </sheetView>
  </sheetViews>
  <sheetFormatPr defaultColWidth="10.28515625" defaultRowHeight="15"/>
  <cols>
    <col min="1" max="1" width="1.7109375" style="2" customWidth="1"/>
    <col min="2" max="2" width="2.7109375" style="2" customWidth="1"/>
    <col min="3" max="3" width="5.7109375" style="2" customWidth="1"/>
    <col min="4" max="4" width="2.7109375" style="3" customWidth="1"/>
    <col min="5" max="5" width="48.5703125" style="2" customWidth="1"/>
    <col min="6" max="6" width="7.5703125" style="2" customWidth="1"/>
    <col min="7" max="8" width="14.42578125" style="2" customWidth="1"/>
    <col min="9" max="9" width="2.7109375" style="2" customWidth="1"/>
    <col min="10" max="10" width="1.42578125" style="2" customWidth="1"/>
    <col min="11" max="12" width="10.28515625" style="4"/>
    <col min="13" max="16384" width="10.28515625" style="2"/>
  </cols>
  <sheetData>
    <row r="1" spans="1:14">
      <c r="A1" s="1" t="s">
        <v>67</v>
      </c>
    </row>
    <row r="2" spans="1:14">
      <c r="A2" s="5"/>
    </row>
    <row r="3" spans="1:14" ht="15" customHeight="1">
      <c r="B3" s="7"/>
      <c r="C3" s="8" t="s">
        <v>1</v>
      </c>
      <c r="D3" s="9"/>
      <c r="E3" s="9"/>
      <c r="F3" s="9"/>
      <c r="G3" s="9"/>
      <c r="H3" s="10" t="s">
        <v>68</v>
      </c>
      <c r="I3" s="7"/>
      <c r="L3" s="2"/>
      <c r="M3" s="11"/>
      <c r="N3" s="11"/>
    </row>
    <row r="4" spans="1:14" ht="5.0999999999999996" customHeight="1" thickBot="1"/>
    <row r="5" spans="1:14" s="12" customFormat="1" ht="15" customHeight="1" thickTop="1">
      <c r="B5" s="13"/>
      <c r="C5" s="14" t="s">
        <v>3</v>
      </c>
      <c r="D5" s="15"/>
      <c r="E5" s="16" t="s">
        <v>4</v>
      </c>
      <c r="F5" s="17" t="s">
        <v>5</v>
      </c>
      <c r="G5" s="18" t="s">
        <v>6</v>
      </c>
      <c r="H5" s="15" t="s">
        <v>7</v>
      </c>
      <c r="I5" s="19"/>
      <c r="K5" s="20"/>
      <c r="L5" s="20"/>
    </row>
    <row r="6" spans="1:14" s="12" customFormat="1" ht="15" customHeight="1">
      <c r="B6" s="21"/>
      <c r="C6" s="22"/>
      <c r="D6" s="23"/>
      <c r="E6" s="24"/>
      <c r="F6" s="25"/>
      <c r="G6" s="26"/>
      <c r="H6" s="27"/>
      <c r="I6" s="28"/>
      <c r="K6" s="20"/>
      <c r="L6" s="20"/>
    </row>
    <row r="7" spans="1:14" ht="15" customHeight="1">
      <c r="B7" s="29">
        <v>1</v>
      </c>
      <c r="C7" s="30" t="s">
        <v>8</v>
      </c>
      <c r="D7" s="31"/>
      <c r="E7" s="32"/>
      <c r="F7" s="33"/>
      <c r="G7" s="34"/>
      <c r="H7" s="35"/>
      <c r="I7" s="36"/>
    </row>
    <row r="8" spans="1:14" ht="15" customHeight="1">
      <c r="B8" s="29">
        <v>2</v>
      </c>
      <c r="C8" s="30" t="s">
        <v>69</v>
      </c>
      <c r="D8" s="37">
        <v>1</v>
      </c>
      <c r="E8" s="32" t="s">
        <v>70</v>
      </c>
      <c r="F8" s="42">
        <v>121</v>
      </c>
      <c r="G8" s="39">
        <f>7000*0.8</f>
        <v>5600</v>
      </c>
      <c r="H8" s="40"/>
      <c r="I8" s="36"/>
    </row>
    <row r="9" spans="1:14" ht="15" customHeight="1">
      <c r="B9" s="29">
        <v>3</v>
      </c>
      <c r="C9" s="41"/>
      <c r="D9" s="37"/>
      <c r="E9" s="57" t="s">
        <v>71</v>
      </c>
      <c r="F9" s="42">
        <v>401</v>
      </c>
      <c r="G9" s="43"/>
      <c r="H9" s="40">
        <f>G8</f>
        <v>5600</v>
      </c>
      <c r="I9" s="36"/>
    </row>
    <row r="10" spans="1:14" ht="15" customHeight="1">
      <c r="B10" s="29">
        <v>4</v>
      </c>
      <c r="C10" s="44"/>
      <c r="D10" s="31"/>
      <c r="E10" s="58" t="s">
        <v>72</v>
      </c>
      <c r="F10" s="42"/>
      <c r="G10" s="43"/>
      <c r="H10" s="45"/>
      <c r="I10" s="36"/>
    </row>
    <row r="11" spans="1:14" ht="15" customHeight="1">
      <c r="B11" s="29">
        <v>5</v>
      </c>
      <c r="C11" s="44"/>
      <c r="D11" s="31"/>
      <c r="E11" s="58" t="s">
        <v>73</v>
      </c>
      <c r="F11" s="42"/>
      <c r="G11" s="43"/>
      <c r="H11" s="40"/>
      <c r="I11" s="36"/>
    </row>
    <row r="12" spans="1:14" ht="15" customHeight="1">
      <c r="B12" s="29">
        <v>6</v>
      </c>
      <c r="C12" s="44"/>
      <c r="D12" s="31"/>
      <c r="E12" s="32"/>
      <c r="F12" s="42"/>
      <c r="G12" s="43"/>
      <c r="H12" s="40"/>
      <c r="I12" s="36"/>
    </row>
    <row r="13" spans="1:14" ht="15" customHeight="1">
      <c r="B13" s="29">
        <v>7</v>
      </c>
      <c r="C13" s="44"/>
      <c r="D13" s="31">
        <v>15</v>
      </c>
      <c r="E13" s="32" t="s">
        <v>74</v>
      </c>
      <c r="F13" s="42">
        <v>101</v>
      </c>
      <c r="G13" s="43">
        <f>H14+H15</f>
        <v>11664</v>
      </c>
      <c r="H13" s="40"/>
      <c r="I13" s="36"/>
    </row>
    <row r="14" spans="1:14" ht="15" customHeight="1">
      <c r="B14" s="29">
        <v>8</v>
      </c>
      <c r="C14" s="44"/>
      <c r="D14" s="31"/>
      <c r="E14" s="57" t="s">
        <v>47</v>
      </c>
      <c r="F14" s="42">
        <v>401</v>
      </c>
      <c r="G14" s="43"/>
      <c r="H14" s="40">
        <v>10800</v>
      </c>
      <c r="I14" s="36"/>
    </row>
    <row r="15" spans="1:14" ht="15" customHeight="1">
      <c r="B15" s="29">
        <v>9</v>
      </c>
      <c r="C15" s="44"/>
      <c r="D15" s="31"/>
      <c r="E15" s="57" t="s">
        <v>75</v>
      </c>
      <c r="F15" s="42">
        <v>222</v>
      </c>
      <c r="G15" s="43"/>
      <c r="H15" s="40">
        <f>0.08*H14</f>
        <v>864</v>
      </c>
      <c r="I15" s="36"/>
    </row>
    <row r="16" spans="1:14" ht="15" customHeight="1">
      <c r="B16" s="29">
        <v>10</v>
      </c>
      <c r="C16" s="44"/>
      <c r="D16" s="31"/>
      <c r="E16" s="58" t="s">
        <v>76</v>
      </c>
      <c r="F16" s="42"/>
      <c r="G16" s="43"/>
      <c r="H16" s="40"/>
      <c r="I16" s="36"/>
    </row>
    <row r="17" spans="2:12" ht="15" customHeight="1">
      <c r="B17" s="29">
        <v>11</v>
      </c>
      <c r="C17" s="44"/>
      <c r="D17" s="46"/>
      <c r="E17" s="32"/>
      <c r="F17" s="42"/>
      <c r="G17" s="43"/>
      <c r="H17" s="45"/>
      <c r="I17" s="36"/>
    </row>
    <row r="18" spans="2:12" ht="15" customHeight="1">
      <c r="B18" s="29">
        <v>12</v>
      </c>
      <c r="C18" s="44"/>
      <c r="D18" s="31">
        <v>15</v>
      </c>
      <c r="E18" s="32" t="s">
        <v>77</v>
      </c>
      <c r="F18" s="42">
        <v>521</v>
      </c>
      <c r="G18" s="43">
        <f>0.03*(H20+H21)</f>
        <v>460.08</v>
      </c>
      <c r="H18" s="40"/>
      <c r="I18" s="36"/>
    </row>
    <row r="19" spans="2:12" ht="15" customHeight="1">
      <c r="B19" s="29">
        <v>13</v>
      </c>
      <c r="C19" s="44"/>
      <c r="D19" s="31"/>
      <c r="E19" s="32" t="s">
        <v>78</v>
      </c>
      <c r="F19" s="42">
        <v>101</v>
      </c>
      <c r="G19" s="43">
        <f>H20+H21-G18</f>
        <v>14875.92</v>
      </c>
      <c r="H19" s="45"/>
      <c r="I19" s="36"/>
    </row>
    <row r="20" spans="2:12" ht="15" customHeight="1">
      <c r="B20" s="29">
        <v>14</v>
      </c>
      <c r="C20" s="44"/>
      <c r="D20" s="2"/>
      <c r="E20" s="57" t="s">
        <v>47</v>
      </c>
      <c r="F20" s="42">
        <v>401</v>
      </c>
      <c r="G20" s="43"/>
      <c r="H20" s="40">
        <v>14200</v>
      </c>
      <c r="I20" s="36"/>
    </row>
    <row r="21" spans="2:12" ht="15" customHeight="1">
      <c r="B21" s="29">
        <v>15</v>
      </c>
      <c r="C21" s="44"/>
      <c r="D21" s="31"/>
      <c r="E21" s="57" t="s">
        <v>79</v>
      </c>
      <c r="F21" s="42">
        <v>222</v>
      </c>
      <c r="G21" s="43"/>
      <c r="H21" s="40">
        <f>0.08*H20</f>
        <v>1136</v>
      </c>
      <c r="I21" s="36"/>
    </row>
    <row r="22" spans="2:12" ht="15" customHeight="1">
      <c r="B22" s="29">
        <v>16</v>
      </c>
      <c r="C22" s="44"/>
      <c r="D22" s="37"/>
      <c r="E22" s="58" t="s">
        <v>80</v>
      </c>
      <c r="F22" s="42"/>
      <c r="G22" s="43"/>
      <c r="H22" s="40"/>
      <c r="I22" s="36"/>
    </row>
    <row r="23" spans="2:12" ht="15" customHeight="1">
      <c r="B23" s="29">
        <v>17</v>
      </c>
      <c r="C23" s="44"/>
      <c r="D23" s="31"/>
      <c r="E23" s="32"/>
      <c r="F23" s="42"/>
      <c r="G23" s="43"/>
      <c r="H23" s="40"/>
      <c r="I23" s="36"/>
    </row>
    <row r="24" spans="2:12" ht="15" customHeight="1">
      <c r="B24" s="29">
        <v>18</v>
      </c>
      <c r="C24" s="44"/>
      <c r="D24" s="2">
        <v>16</v>
      </c>
      <c r="E24" s="32" t="s">
        <v>16</v>
      </c>
      <c r="F24" s="42">
        <v>101</v>
      </c>
      <c r="G24" s="43">
        <f>H9</f>
        <v>5600</v>
      </c>
      <c r="H24" s="45"/>
      <c r="I24" s="36"/>
      <c r="L24" s="47"/>
    </row>
    <row r="25" spans="2:12" ht="15" customHeight="1">
      <c r="B25" s="29">
        <v>19</v>
      </c>
      <c r="C25" s="44"/>
      <c r="D25" s="31"/>
      <c r="E25" s="57" t="s">
        <v>70</v>
      </c>
      <c r="F25" s="42">
        <v>121</v>
      </c>
      <c r="G25" s="43"/>
      <c r="H25" s="40">
        <f>G24</f>
        <v>5600</v>
      </c>
      <c r="I25" s="36"/>
    </row>
    <row r="26" spans="2:12" ht="15" customHeight="1">
      <c r="B26" s="29">
        <v>20</v>
      </c>
      <c r="C26" s="44"/>
      <c r="D26" s="31"/>
      <c r="E26" s="58" t="s">
        <v>81</v>
      </c>
      <c r="F26" s="42"/>
      <c r="G26" s="43"/>
      <c r="H26" s="40"/>
      <c r="I26" s="36"/>
    </row>
    <row r="27" spans="2:12" ht="15" customHeight="1">
      <c r="B27" s="29">
        <v>21</v>
      </c>
      <c r="C27" s="44"/>
      <c r="D27" s="31"/>
      <c r="E27" s="32"/>
      <c r="F27" s="42"/>
      <c r="G27" s="43"/>
      <c r="H27" s="40"/>
      <c r="I27" s="36"/>
    </row>
    <row r="28" spans="2:12" ht="15" customHeight="1">
      <c r="B28" s="29">
        <v>22</v>
      </c>
      <c r="C28" s="44"/>
      <c r="D28" s="2">
        <v>16</v>
      </c>
      <c r="E28" s="32" t="s">
        <v>82</v>
      </c>
      <c r="F28" s="42">
        <v>121</v>
      </c>
      <c r="G28" s="43">
        <f>H29+H30</f>
        <v>10260</v>
      </c>
      <c r="H28" s="40"/>
      <c r="I28" s="36"/>
    </row>
    <row r="29" spans="2:12" ht="15" customHeight="1">
      <c r="B29" s="29">
        <v>23</v>
      </c>
      <c r="C29" s="44"/>
      <c r="D29" s="31"/>
      <c r="E29" s="57" t="s">
        <v>47</v>
      </c>
      <c r="F29" s="42">
        <v>401</v>
      </c>
      <c r="G29" s="43"/>
      <c r="H29" s="45">
        <v>9500</v>
      </c>
      <c r="I29" s="36"/>
    </row>
    <row r="30" spans="2:12" ht="15" customHeight="1">
      <c r="B30" s="29">
        <v>24</v>
      </c>
      <c r="C30" s="44"/>
      <c r="D30" s="31"/>
      <c r="E30" s="68" t="s">
        <v>83</v>
      </c>
      <c r="F30" s="42">
        <v>222</v>
      </c>
      <c r="G30" s="43"/>
      <c r="H30" s="40">
        <f>0.08*H29</f>
        <v>760</v>
      </c>
      <c r="I30" s="36"/>
    </row>
    <row r="31" spans="2:12" ht="15" customHeight="1">
      <c r="B31" s="29">
        <v>25</v>
      </c>
      <c r="C31" s="44"/>
      <c r="D31" s="31"/>
      <c r="E31" s="59" t="s">
        <v>84</v>
      </c>
      <c r="F31" s="42"/>
      <c r="G31" s="43"/>
      <c r="H31" s="40"/>
      <c r="I31" s="36"/>
    </row>
    <row r="32" spans="2:12" ht="15" customHeight="1">
      <c r="B32" s="29">
        <v>26</v>
      </c>
      <c r="C32" s="44"/>
      <c r="D32" s="31"/>
      <c r="E32" s="58" t="s">
        <v>85</v>
      </c>
      <c r="F32" s="42"/>
      <c r="G32" s="43"/>
      <c r="H32" s="40"/>
      <c r="I32" s="36"/>
    </row>
    <row r="33" spans="2:9" ht="15" customHeight="1">
      <c r="B33" s="29">
        <v>27</v>
      </c>
      <c r="C33" s="44"/>
      <c r="D33" s="31"/>
      <c r="E33" s="32"/>
      <c r="F33" s="42"/>
      <c r="G33" s="43"/>
      <c r="H33" s="40"/>
      <c r="I33" s="36"/>
    </row>
    <row r="34" spans="2:9" ht="15" customHeight="1">
      <c r="B34" s="29">
        <v>28</v>
      </c>
      <c r="C34" s="44"/>
      <c r="D34" s="2">
        <v>17</v>
      </c>
      <c r="E34" s="69" t="s">
        <v>86</v>
      </c>
      <c r="F34" s="42">
        <v>121</v>
      </c>
      <c r="G34" s="43">
        <f>15000*0.7</f>
        <v>10500</v>
      </c>
      <c r="H34" s="40"/>
      <c r="I34" s="36"/>
    </row>
    <row r="35" spans="2:9" ht="15" customHeight="1">
      <c r="B35" s="29">
        <v>29</v>
      </c>
      <c r="C35" s="44"/>
      <c r="D35" s="31"/>
      <c r="E35" s="57" t="s">
        <v>87</v>
      </c>
      <c r="F35" s="42">
        <v>401</v>
      </c>
      <c r="G35" s="43"/>
      <c r="H35" s="40">
        <f>G34</f>
        <v>10500</v>
      </c>
      <c r="I35" s="36"/>
    </row>
    <row r="36" spans="2:9" ht="15" customHeight="1">
      <c r="B36" s="29">
        <v>30</v>
      </c>
      <c r="C36" s="44"/>
      <c r="D36" s="31"/>
      <c r="E36" s="58" t="s">
        <v>88</v>
      </c>
      <c r="F36" s="42"/>
      <c r="G36" s="43"/>
      <c r="H36" s="40"/>
      <c r="I36" s="36"/>
    </row>
    <row r="37" spans="2:9" ht="15" customHeight="1">
      <c r="B37" s="29">
        <v>31</v>
      </c>
      <c r="C37" s="44"/>
      <c r="D37" s="31"/>
      <c r="E37" s="58" t="s">
        <v>89</v>
      </c>
      <c r="F37" s="42"/>
      <c r="G37" s="43"/>
      <c r="H37" s="40"/>
      <c r="I37" s="36"/>
    </row>
    <row r="38" spans="2:9" ht="15" customHeight="1">
      <c r="B38" s="29">
        <v>32</v>
      </c>
      <c r="C38" s="44"/>
      <c r="D38" s="31"/>
      <c r="E38" s="58" t="s">
        <v>90</v>
      </c>
      <c r="F38" s="42"/>
      <c r="G38" s="43"/>
      <c r="H38" s="45"/>
      <c r="I38" s="36"/>
    </row>
    <row r="39" spans="2:9" ht="15" customHeight="1" thickBot="1">
      <c r="B39" s="49">
        <v>33</v>
      </c>
      <c r="C39" s="70"/>
      <c r="D39" s="71"/>
      <c r="E39" s="72"/>
      <c r="F39" s="73"/>
      <c r="G39" s="74"/>
      <c r="H39" s="75"/>
      <c r="I39" s="36"/>
    </row>
    <row r="40" spans="2:9" ht="15" customHeight="1" thickTop="1">
      <c r="B40" s="29">
        <f>B39+1</f>
        <v>34</v>
      </c>
      <c r="C40" s="76"/>
      <c r="D40" s="46"/>
      <c r="E40" s="77"/>
      <c r="F40" s="78"/>
      <c r="G40" s="79"/>
      <c r="H40" s="80"/>
      <c r="I40" s="81"/>
    </row>
    <row r="41" spans="2:9" ht="15" customHeight="1">
      <c r="B41" s="29">
        <f t="shared" ref="B41:B67" si="0">B40+1</f>
        <v>35</v>
      </c>
      <c r="C41" s="41"/>
      <c r="D41" s="37">
        <v>19</v>
      </c>
      <c r="E41" s="32" t="s">
        <v>91</v>
      </c>
      <c r="F41" s="42">
        <v>521</v>
      </c>
      <c r="G41" s="39">
        <f>G28*0.04</f>
        <v>410.40000000000003</v>
      </c>
      <c r="H41" s="40"/>
      <c r="I41" s="36"/>
    </row>
    <row r="42" spans="2:9" ht="15" customHeight="1">
      <c r="B42" s="29">
        <f t="shared" si="0"/>
        <v>36</v>
      </c>
      <c r="C42" s="41"/>
      <c r="D42" s="37"/>
      <c r="E42" s="32" t="s">
        <v>92</v>
      </c>
      <c r="F42" s="42">
        <v>101</v>
      </c>
      <c r="G42" s="43">
        <f>H43-G41</f>
        <v>9849.6</v>
      </c>
      <c r="H42" s="40"/>
      <c r="I42" s="36"/>
    </row>
    <row r="43" spans="2:9" ht="15" customHeight="1">
      <c r="B43" s="29">
        <f t="shared" si="0"/>
        <v>37</v>
      </c>
      <c r="C43" s="44"/>
      <c r="D43" s="31"/>
      <c r="E43" s="57" t="s">
        <v>82</v>
      </c>
      <c r="F43" s="42">
        <v>121</v>
      </c>
      <c r="G43" s="43"/>
      <c r="H43" s="45">
        <f>G28</f>
        <v>10260</v>
      </c>
      <c r="I43" s="36"/>
    </row>
    <row r="44" spans="2:9" ht="15" customHeight="1">
      <c r="B44" s="29">
        <f t="shared" si="0"/>
        <v>38</v>
      </c>
      <c r="C44" s="44"/>
      <c r="D44" s="31"/>
      <c r="E44" s="58" t="s">
        <v>93</v>
      </c>
      <c r="F44" s="42"/>
      <c r="G44" s="43"/>
      <c r="H44" s="40"/>
      <c r="I44" s="36"/>
    </row>
    <row r="45" spans="2:9" ht="15" customHeight="1">
      <c r="B45" s="29">
        <f t="shared" si="0"/>
        <v>39</v>
      </c>
      <c r="C45" s="44"/>
      <c r="D45" s="31"/>
      <c r="E45" s="58" t="s">
        <v>94</v>
      </c>
      <c r="F45" s="42"/>
      <c r="G45" s="43"/>
      <c r="H45" s="40"/>
      <c r="I45" s="36"/>
    </row>
    <row r="46" spans="2:9" ht="15" customHeight="1">
      <c r="B46" s="29">
        <f t="shared" si="0"/>
        <v>40</v>
      </c>
      <c r="C46" s="44"/>
      <c r="D46" s="31"/>
      <c r="E46" s="32"/>
      <c r="F46" s="42"/>
      <c r="G46" s="43"/>
      <c r="H46" s="40"/>
      <c r="I46" s="36"/>
    </row>
    <row r="47" spans="2:9" ht="15" customHeight="1">
      <c r="B47" s="29">
        <f t="shared" si="0"/>
        <v>41</v>
      </c>
      <c r="C47" s="44"/>
      <c r="D47" s="31">
        <v>29</v>
      </c>
      <c r="E47" s="32" t="s">
        <v>16</v>
      </c>
      <c r="F47" s="42">
        <v>101</v>
      </c>
      <c r="G47" s="43">
        <f>H35</f>
        <v>10500</v>
      </c>
      <c r="H47" s="40"/>
      <c r="I47" s="36"/>
    </row>
    <row r="48" spans="2:9" ht="15" customHeight="1">
      <c r="B48" s="29">
        <f t="shared" si="0"/>
        <v>42</v>
      </c>
      <c r="C48" s="44"/>
      <c r="D48" s="31"/>
      <c r="E48" s="57" t="s">
        <v>86</v>
      </c>
      <c r="F48" s="42">
        <v>121</v>
      </c>
      <c r="G48" s="43"/>
      <c r="H48" s="40">
        <f>G47</f>
        <v>10500</v>
      </c>
      <c r="I48" s="36"/>
    </row>
    <row r="49" spans="2:9" ht="15" customHeight="1">
      <c r="B49" s="29">
        <f t="shared" si="0"/>
        <v>43</v>
      </c>
      <c r="C49" s="44"/>
      <c r="D49" s="31"/>
      <c r="E49" s="58" t="s">
        <v>95</v>
      </c>
      <c r="F49" s="42"/>
      <c r="G49" s="43"/>
      <c r="H49" s="40"/>
      <c r="I49" s="36"/>
    </row>
    <row r="50" spans="2:9" ht="15" customHeight="1">
      <c r="B50" s="29">
        <f t="shared" si="0"/>
        <v>44</v>
      </c>
      <c r="C50" s="44"/>
      <c r="D50" s="46"/>
      <c r="E50" s="32"/>
      <c r="F50" s="42"/>
      <c r="G50" s="43"/>
      <c r="H50" s="45"/>
      <c r="I50" s="36"/>
    </row>
    <row r="51" spans="2:9" ht="15" customHeight="1">
      <c r="B51" s="29">
        <f t="shared" si="0"/>
        <v>45</v>
      </c>
      <c r="C51" s="44"/>
      <c r="D51" s="31">
        <v>30</v>
      </c>
      <c r="E51" s="32" t="s">
        <v>96</v>
      </c>
      <c r="F51" s="42">
        <v>101</v>
      </c>
      <c r="G51" s="43">
        <f>SUM(H52:H53)</f>
        <v>10314</v>
      </c>
      <c r="H51" s="40"/>
      <c r="I51" s="36"/>
    </row>
    <row r="52" spans="2:9" ht="15" customHeight="1">
      <c r="B52" s="29">
        <f t="shared" si="0"/>
        <v>46</v>
      </c>
      <c r="C52" s="44"/>
      <c r="D52" s="31"/>
      <c r="E52" s="57" t="s">
        <v>47</v>
      </c>
      <c r="F52" s="42">
        <v>401</v>
      </c>
      <c r="G52" s="43"/>
      <c r="H52" s="45">
        <v>9550</v>
      </c>
      <c r="I52" s="36"/>
    </row>
    <row r="53" spans="2:9" ht="15" customHeight="1">
      <c r="B53" s="29">
        <f t="shared" si="0"/>
        <v>47</v>
      </c>
      <c r="C53" s="44"/>
      <c r="D53" s="2"/>
      <c r="E53" s="57" t="s">
        <v>97</v>
      </c>
      <c r="F53" s="42">
        <v>222</v>
      </c>
      <c r="G53" s="43"/>
      <c r="H53" s="40">
        <f>H52*0.08</f>
        <v>764</v>
      </c>
      <c r="I53" s="36"/>
    </row>
    <row r="54" spans="2:9" ht="15" customHeight="1">
      <c r="B54" s="29">
        <f t="shared" si="0"/>
        <v>48</v>
      </c>
      <c r="C54" s="44"/>
      <c r="D54" s="31"/>
      <c r="E54" s="58" t="s">
        <v>98</v>
      </c>
      <c r="F54" s="42"/>
      <c r="G54" s="43"/>
      <c r="H54" s="40"/>
      <c r="I54" s="36"/>
    </row>
    <row r="55" spans="2:9" ht="15" customHeight="1">
      <c r="B55" s="29">
        <f t="shared" si="0"/>
        <v>49</v>
      </c>
      <c r="C55" s="44"/>
      <c r="D55" s="37"/>
      <c r="E55" s="32"/>
      <c r="F55" s="42"/>
      <c r="G55" s="43"/>
      <c r="H55" s="40"/>
      <c r="I55" s="36"/>
    </row>
    <row r="56" spans="2:9" ht="15" customHeight="1">
      <c r="B56" s="29">
        <f t="shared" si="0"/>
        <v>50</v>
      </c>
      <c r="C56" s="44"/>
      <c r="D56" s="31">
        <v>30</v>
      </c>
      <c r="E56" s="32" t="s">
        <v>99</v>
      </c>
      <c r="F56" s="42">
        <v>521</v>
      </c>
      <c r="G56" s="43">
        <f>0.03*(H58+H59)</f>
        <v>385.56</v>
      </c>
      <c r="H56" s="40"/>
      <c r="I56" s="36"/>
    </row>
    <row r="57" spans="2:9" ht="15" customHeight="1">
      <c r="B57" s="29">
        <f t="shared" si="0"/>
        <v>51</v>
      </c>
      <c r="C57" s="44"/>
      <c r="D57" s="2"/>
      <c r="E57" s="32" t="s">
        <v>100</v>
      </c>
      <c r="F57" s="42">
        <v>101</v>
      </c>
      <c r="G57" s="43">
        <f>H58+H59-G56</f>
        <v>12466.44</v>
      </c>
      <c r="H57" s="45"/>
      <c r="I57" s="36"/>
    </row>
    <row r="58" spans="2:9" ht="15" customHeight="1">
      <c r="B58" s="29">
        <f t="shared" si="0"/>
        <v>52</v>
      </c>
      <c r="C58" s="44"/>
      <c r="D58" s="31"/>
      <c r="E58" s="57" t="s">
        <v>47</v>
      </c>
      <c r="F58" s="42">
        <v>401</v>
      </c>
      <c r="G58" s="43"/>
      <c r="H58" s="40">
        <v>11900</v>
      </c>
      <c r="I58" s="36"/>
    </row>
    <row r="59" spans="2:9" ht="15" customHeight="1">
      <c r="B59" s="29">
        <f t="shared" si="0"/>
        <v>53</v>
      </c>
      <c r="C59" s="44"/>
      <c r="D59" s="31"/>
      <c r="E59" s="57" t="s">
        <v>101</v>
      </c>
      <c r="F59" s="42">
        <v>222</v>
      </c>
      <c r="G59" s="43"/>
      <c r="H59" s="40">
        <f>H58*0.08</f>
        <v>952</v>
      </c>
      <c r="I59" s="36"/>
    </row>
    <row r="60" spans="2:9" ht="15" customHeight="1">
      <c r="B60" s="29">
        <f t="shared" si="0"/>
        <v>54</v>
      </c>
      <c r="C60" s="44"/>
      <c r="D60" s="31"/>
      <c r="E60" s="58" t="s">
        <v>102</v>
      </c>
      <c r="F60" s="42"/>
      <c r="G60" s="43"/>
      <c r="H60" s="40"/>
      <c r="I60" s="36"/>
    </row>
    <row r="61" spans="2:9" ht="15" customHeight="1">
      <c r="B61" s="29">
        <f t="shared" si="0"/>
        <v>55</v>
      </c>
      <c r="C61" s="44"/>
      <c r="D61" s="2"/>
      <c r="E61" s="32"/>
      <c r="F61" s="42"/>
      <c r="G61" s="43"/>
      <c r="H61" s="40"/>
      <c r="I61" s="36"/>
    </row>
    <row r="62" spans="2:9" ht="15" customHeight="1">
      <c r="B62" s="29">
        <f t="shared" si="0"/>
        <v>56</v>
      </c>
      <c r="C62" s="44"/>
      <c r="D62" s="31">
        <v>30</v>
      </c>
      <c r="E62" s="32" t="s">
        <v>82</v>
      </c>
      <c r="F62" s="42">
        <v>121</v>
      </c>
      <c r="G62" s="43">
        <f>H63+H64</f>
        <v>17820</v>
      </c>
      <c r="H62" s="45"/>
      <c r="I62" s="36"/>
    </row>
    <row r="63" spans="2:9" ht="15" customHeight="1">
      <c r="B63" s="29">
        <f t="shared" si="0"/>
        <v>57</v>
      </c>
      <c r="C63" s="44"/>
      <c r="D63" s="31"/>
      <c r="E63" s="57" t="s">
        <v>47</v>
      </c>
      <c r="F63" s="42">
        <v>401</v>
      </c>
      <c r="G63" s="43"/>
      <c r="H63" s="40">
        <v>16500</v>
      </c>
      <c r="I63" s="36"/>
    </row>
    <row r="64" spans="2:9" ht="15" customHeight="1">
      <c r="B64" s="29">
        <f t="shared" si="0"/>
        <v>58</v>
      </c>
      <c r="C64" s="44"/>
      <c r="D64" s="31"/>
      <c r="E64" s="82" t="s">
        <v>103</v>
      </c>
      <c r="F64" s="42">
        <v>222</v>
      </c>
      <c r="G64" s="43"/>
      <c r="H64" s="40">
        <f>H63*0.08</f>
        <v>1320</v>
      </c>
      <c r="I64" s="36"/>
    </row>
    <row r="65" spans="2:9" ht="15" customHeight="1">
      <c r="B65" s="29">
        <f t="shared" si="0"/>
        <v>59</v>
      </c>
      <c r="C65" s="44"/>
      <c r="D65" s="31"/>
      <c r="E65" s="58" t="s">
        <v>84</v>
      </c>
      <c r="F65" s="42"/>
      <c r="G65" s="43"/>
      <c r="H65" s="40"/>
      <c r="I65" s="36"/>
    </row>
    <row r="66" spans="2:9" ht="15" customHeight="1">
      <c r="B66" s="29">
        <f t="shared" si="0"/>
        <v>60</v>
      </c>
      <c r="C66" s="44"/>
      <c r="D66" s="31"/>
      <c r="E66" s="58" t="s">
        <v>85</v>
      </c>
      <c r="F66" s="42"/>
      <c r="G66" s="48"/>
      <c r="H66" s="35"/>
      <c r="I66" s="36"/>
    </row>
    <row r="67" spans="2:9" ht="15" customHeight="1" thickBot="1">
      <c r="B67" s="29">
        <f t="shared" si="0"/>
        <v>61</v>
      </c>
      <c r="C67" s="50"/>
      <c r="D67" s="51"/>
      <c r="E67" s="52"/>
      <c r="F67" s="53"/>
      <c r="G67" s="54"/>
      <c r="H67" s="55"/>
      <c r="I67" s="36"/>
    </row>
    <row r="68" spans="2:9" ht="15" customHeight="1" thickTop="1"/>
  </sheetData>
  <mergeCells count="7">
    <mergeCell ref="C3:G3"/>
    <mergeCell ref="M3:N3"/>
    <mergeCell ref="C5:D6"/>
    <mergeCell ref="E5:E6"/>
    <mergeCell ref="F5:F6"/>
    <mergeCell ref="G5:G6"/>
    <mergeCell ref="H5:H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E1398-0F35-4068-99CA-23BF9D0806EA}">
  <dimension ref="A1:O14"/>
  <sheetViews>
    <sheetView workbookViewId="0">
      <selection sqref="A1:XFD1048576"/>
    </sheetView>
  </sheetViews>
  <sheetFormatPr defaultColWidth="11.42578125" defaultRowHeight="15.75"/>
  <cols>
    <col min="1" max="1" width="2.7109375" style="441" customWidth="1"/>
    <col min="2" max="2" width="0.42578125" style="441" customWidth="1"/>
    <col min="3" max="3" width="5" style="441" customWidth="1"/>
    <col min="4" max="4" width="4.28515625" style="441" customWidth="1"/>
    <col min="5" max="5" width="7" style="441" customWidth="1"/>
    <col min="6" max="6" width="3.42578125" style="441" customWidth="1"/>
    <col min="7" max="7" width="3.28515625" style="441" customWidth="1"/>
    <col min="8" max="8" width="11.28515625" style="441" bestFit="1" customWidth="1"/>
    <col min="9" max="9" width="9.42578125" style="441" customWidth="1"/>
    <col min="10" max="10" width="3.7109375" style="441" customWidth="1"/>
    <col min="11" max="11" width="2" style="441" customWidth="1"/>
    <col min="12" max="12" width="6.7109375" style="441" customWidth="1"/>
    <col min="13" max="14" width="11.28515625" style="441" bestFit="1" customWidth="1"/>
    <col min="15" max="15" width="2.7109375" style="441" customWidth="1"/>
    <col min="16" max="16384" width="11.42578125" style="441"/>
  </cols>
  <sheetData>
    <row r="1" spans="1:15">
      <c r="A1" s="440" t="s">
        <v>348</v>
      </c>
      <c r="B1" s="460"/>
      <c r="I1" s="442"/>
    </row>
    <row r="2" spans="1:15">
      <c r="A2" s="461"/>
    </row>
    <row r="3" spans="1:15">
      <c r="A3" s="462" t="s">
        <v>298</v>
      </c>
      <c r="C3" s="470"/>
      <c r="L3" s="470"/>
    </row>
    <row r="4" spans="1:15">
      <c r="C4" s="484" t="s">
        <v>1</v>
      </c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41" t="s">
        <v>195</v>
      </c>
      <c r="O4" s="485">
        <v>7</v>
      </c>
    </row>
    <row r="5" spans="1:15">
      <c r="A5" s="486"/>
      <c r="B5" s="486"/>
      <c r="C5" s="485"/>
      <c r="D5" s="485"/>
      <c r="E5" s="485"/>
      <c r="F5" s="485"/>
      <c r="G5" s="486"/>
      <c r="H5" s="487"/>
      <c r="I5" s="486"/>
      <c r="J5" s="486"/>
      <c r="K5" s="486"/>
      <c r="L5" s="487"/>
      <c r="M5" s="486"/>
      <c r="N5" s="486"/>
      <c r="O5" s="486"/>
    </row>
    <row r="6" spans="1:15">
      <c r="A6" s="486"/>
      <c r="B6" s="486"/>
      <c r="C6" s="487"/>
      <c r="D6" s="486"/>
      <c r="E6" s="486"/>
      <c r="F6" s="486"/>
      <c r="G6" s="486"/>
      <c r="H6" s="486"/>
      <c r="I6" s="486"/>
      <c r="J6" s="486"/>
      <c r="K6" s="486"/>
      <c r="L6" s="487"/>
      <c r="M6" s="486"/>
      <c r="N6" s="486"/>
      <c r="O6" s="486"/>
    </row>
    <row r="7" spans="1:15" ht="31.5">
      <c r="A7" s="488"/>
      <c r="B7" s="489"/>
      <c r="C7" s="490" t="s">
        <v>3</v>
      </c>
      <c r="D7" s="491"/>
      <c r="E7" s="490" t="s">
        <v>4</v>
      </c>
      <c r="F7" s="492"/>
      <c r="G7" s="492"/>
      <c r="H7" s="492"/>
      <c r="I7" s="492"/>
      <c r="J7" s="492"/>
      <c r="K7" s="491"/>
      <c r="L7" s="493" t="s">
        <v>332</v>
      </c>
      <c r="M7" s="494" t="s">
        <v>333</v>
      </c>
      <c r="N7" s="494" t="s">
        <v>7</v>
      </c>
      <c r="O7" s="489"/>
    </row>
    <row r="8" spans="1:15">
      <c r="A8" s="495">
        <v>1</v>
      </c>
      <c r="B8" s="495"/>
      <c r="C8" s="496" t="s">
        <v>334</v>
      </c>
      <c r="D8" s="497"/>
      <c r="E8" s="489"/>
      <c r="F8" s="489"/>
      <c r="G8" s="489"/>
      <c r="H8" s="489"/>
      <c r="I8" s="489"/>
      <c r="J8" s="489"/>
      <c r="K8" s="512"/>
      <c r="L8" s="498"/>
      <c r="M8" s="536"/>
      <c r="N8" s="500"/>
      <c r="O8" s="501"/>
    </row>
    <row r="9" spans="1:15">
      <c r="A9" s="495">
        <v>2</v>
      </c>
      <c r="B9" s="495"/>
      <c r="C9" s="496" t="s">
        <v>349</v>
      </c>
      <c r="D9" s="502">
        <v>17</v>
      </c>
      <c r="E9" s="503" t="s">
        <v>350</v>
      </c>
      <c r="F9" s="489"/>
      <c r="G9" s="489"/>
      <c r="H9" s="489"/>
      <c r="I9" s="489"/>
      <c r="J9" s="489"/>
      <c r="K9" s="512"/>
      <c r="L9" s="498"/>
      <c r="M9" s="537">
        <v>18730</v>
      </c>
      <c r="N9" s="500"/>
      <c r="O9" s="501"/>
    </row>
    <row r="10" spans="1:15">
      <c r="A10" s="495">
        <v>3</v>
      </c>
      <c r="B10" s="495"/>
      <c r="C10" s="506"/>
      <c r="D10" s="506"/>
      <c r="E10" s="503" t="s">
        <v>351</v>
      </c>
      <c r="F10" s="489" t="s">
        <v>16</v>
      </c>
      <c r="G10" s="489"/>
      <c r="H10" s="489"/>
      <c r="I10" s="489"/>
      <c r="J10" s="489"/>
      <c r="K10" s="512"/>
      <c r="L10" s="507"/>
      <c r="M10" s="538"/>
      <c r="N10" s="537">
        <v>18730</v>
      </c>
      <c r="O10" s="501"/>
    </row>
    <row r="11" spans="1:15">
      <c r="A11" s="495">
        <v>4</v>
      </c>
      <c r="B11" s="509"/>
      <c r="C11" s="506"/>
      <c r="D11" s="506"/>
      <c r="E11" s="503" t="s">
        <v>352</v>
      </c>
      <c r="F11" s="489"/>
      <c r="G11" s="539" t="s">
        <v>353</v>
      </c>
      <c r="H11" s="539"/>
      <c r="I11" s="539"/>
      <c r="J11" s="539"/>
      <c r="K11" s="540"/>
      <c r="L11" s="510"/>
      <c r="M11" s="538"/>
      <c r="N11" s="541"/>
      <c r="O11" s="501"/>
    </row>
    <row r="12" spans="1:15">
      <c r="A12" s="495">
        <v>5</v>
      </c>
      <c r="B12" s="511"/>
      <c r="C12" s="496"/>
      <c r="D12" s="489"/>
      <c r="E12" s="503"/>
      <c r="F12" s="489"/>
      <c r="G12" s="489" t="s">
        <v>354</v>
      </c>
      <c r="H12" s="489"/>
      <c r="I12" s="489"/>
      <c r="J12" s="489"/>
      <c r="K12" s="512"/>
      <c r="L12" s="498"/>
      <c r="M12" s="538"/>
      <c r="N12" s="542"/>
      <c r="O12" s="501"/>
    </row>
    <row r="13" spans="1:15">
      <c r="A13" s="495">
        <v>6</v>
      </c>
      <c r="B13" s="495"/>
      <c r="C13" s="506"/>
      <c r="D13" s="543"/>
      <c r="E13" s="503"/>
      <c r="F13" s="489"/>
      <c r="G13" s="489"/>
      <c r="H13" s="489"/>
      <c r="I13" s="489"/>
      <c r="J13" s="489"/>
      <c r="K13" s="512"/>
      <c r="L13" s="510"/>
      <c r="M13" s="514"/>
      <c r="N13" s="515"/>
      <c r="O13" s="501"/>
    </row>
    <row r="14" spans="1:15">
      <c r="A14" s="516"/>
      <c r="B14" s="517"/>
      <c r="C14" s="518"/>
      <c r="D14" s="518"/>
      <c r="K14" s="516"/>
      <c r="M14" s="544"/>
      <c r="N14" s="544"/>
    </row>
  </sheetData>
  <mergeCells count="4">
    <mergeCell ref="C4:M4"/>
    <mergeCell ref="C7:D7"/>
    <mergeCell ref="E7:K7"/>
    <mergeCell ref="G11:K1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89820-AF2F-4FD5-B27B-9F4767FA150C}">
  <dimension ref="A1:N35"/>
  <sheetViews>
    <sheetView workbookViewId="0">
      <selection activeCell="R20" sqref="R20"/>
    </sheetView>
  </sheetViews>
  <sheetFormatPr defaultColWidth="11.42578125" defaultRowHeight="15.75"/>
  <cols>
    <col min="1" max="1" width="2.7109375" style="441" customWidth="1"/>
    <col min="2" max="2" width="0.42578125" style="441" customWidth="1"/>
    <col min="3" max="3" width="5.140625" style="441" customWidth="1"/>
    <col min="4" max="5" width="3.42578125" style="441" customWidth="1"/>
    <col min="6" max="6" width="4" style="441" customWidth="1"/>
    <col min="7" max="7" width="16.28515625" style="441" customWidth="1"/>
    <col min="8" max="8" width="13.140625" style="441" customWidth="1"/>
    <col min="9" max="9" width="4" style="441" customWidth="1"/>
    <col min="10" max="10" width="6.42578125" style="441" customWidth="1"/>
    <col min="11" max="12" width="11.28515625" style="441" bestFit="1" customWidth="1"/>
    <col min="13" max="13" width="4.7109375" style="441" customWidth="1"/>
    <col min="14" max="16384" width="11.42578125" style="441"/>
  </cols>
  <sheetData>
    <row r="1" spans="1:13" s="461" customFormat="1">
      <c r="A1" s="440" t="s">
        <v>348</v>
      </c>
      <c r="B1" s="440"/>
    </row>
    <row r="2" spans="1:13" s="461" customFormat="1"/>
    <row r="3" spans="1:13">
      <c r="A3" s="462" t="s">
        <v>355</v>
      </c>
      <c r="C3" s="470"/>
      <c r="J3" s="470"/>
    </row>
    <row r="4" spans="1:13">
      <c r="C4" s="484" t="s">
        <v>1</v>
      </c>
      <c r="D4" s="484"/>
      <c r="E4" s="484"/>
      <c r="F4" s="484"/>
      <c r="G4" s="484"/>
      <c r="H4" s="484"/>
      <c r="I4" s="484"/>
      <c r="J4" s="484"/>
      <c r="K4" s="484"/>
      <c r="L4" s="441" t="s">
        <v>195</v>
      </c>
      <c r="M4" s="485">
        <v>88</v>
      </c>
    </row>
    <row r="5" spans="1:13">
      <c r="A5" s="486"/>
      <c r="B5" s="486"/>
      <c r="C5" s="485"/>
      <c r="D5" s="485"/>
      <c r="E5" s="485"/>
      <c r="F5" s="486"/>
      <c r="G5" s="487"/>
      <c r="H5" s="486"/>
      <c r="I5" s="486"/>
      <c r="J5" s="487"/>
      <c r="K5" s="486"/>
      <c r="L5" s="486"/>
      <c r="M5" s="486"/>
    </row>
    <row r="6" spans="1:13">
      <c r="A6" s="486"/>
      <c r="B6" s="486"/>
      <c r="C6" s="487"/>
      <c r="D6" s="486"/>
      <c r="E6" s="486"/>
      <c r="F6" s="486"/>
      <c r="G6" s="486"/>
      <c r="H6" s="486"/>
      <c r="I6" s="486"/>
      <c r="J6" s="487"/>
      <c r="K6" s="486"/>
      <c r="L6" s="486"/>
      <c r="M6" s="486"/>
    </row>
    <row r="7" spans="1:13" ht="47.25">
      <c r="A7" s="488"/>
      <c r="B7" s="489"/>
      <c r="C7" s="490" t="s">
        <v>3</v>
      </c>
      <c r="D7" s="491"/>
      <c r="E7" s="490" t="s">
        <v>4</v>
      </c>
      <c r="F7" s="492"/>
      <c r="G7" s="492"/>
      <c r="H7" s="492"/>
      <c r="I7" s="491"/>
      <c r="J7" s="493" t="s">
        <v>332</v>
      </c>
      <c r="K7" s="494" t="s">
        <v>333</v>
      </c>
      <c r="L7" s="494" t="s">
        <v>7</v>
      </c>
      <c r="M7" s="489"/>
    </row>
    <row r="8" spans="1:13">
      <c r="A8" s="495">
        <v>1</v>
      </c>
      <c r="B8" s="495"/>
      <c r="C8" s="496" t="s">
        <v>334</v>
      </c>
      <c r="D8" s="497"/>
      <c r="E8" s="489"/>
      <c r="F8" s="489"/>
      <c r="G8" s="489"/>
      <c r="H8" s="489"/>
      <c r="I8" s="512"/>
      <c r="J8" s="498"/>
      <c r="K8" s="499"/>
      <c r="L8" s="500"/>
      <c r="M8" s="501"/>
    </row>
    <row r="9" spans="1:13">
      <c r="A9" s="495">
        <v>2</v>
      </c>
      <c r="B9" s="495"/>
      <c r="C9" s="496" t="s">
        <v>302</v>
      </c>
      <c r="D9" s="502">
        <v>31</v>
      </c>
      <c r="E9" s="503" t="s">
        <v>356</v>
      </c>
      <c r="F9" s="489"/>
      <c r="G9" s="489"/>
      <c r="H9" s="489"/>
      <c r="I9" s="512"/>
      <c r="J9" s="498"/>
      <c r="K9" s="508">
        <v>509.25</v>
      </c>
      <c r="L9" s="500"/>
      <c r="M9" s="501"/>
    </row>
    <row r="10" spans="1:13">
      <c r="A10" s="495">
        <v>3</v>
      </c>
      <c r="B10" s="495"/>
      <c r="C10" s="506"/>
      <c r="D10" s="506"/>
      <c r="E10" s="503" t="s">
        <v>357</v>
      </c>
      <c r="F10" s="489" t="s">
        <v>358</v>
      </c>
      <c r="G10" s="489"/>
      <c r="H10" s="489"/>
      <c r="I10" s="512"/>
      <c r="J10" s="507"/>
      <c r="K10" s="514"/>
      <c r="L10" s="513">
        <v>509.25</v>
      </c>
      <c r="M10" s="501"/>
    </row>
    <row r="11" spans="1:13">
      <c r="A11" s="495">
        <v>4</v>
      </c>
      <c r="B11" s="509"/>
      <c r="C11" s="506"/>
      <c r="D11" s="506"/>
      <c r="E11" s="503" t="s">
        <v>352</v>
      </c>
      <c r="F11" s="489"/>
      <c r="G11" s="539" t="s">
        <v>359</v>
      </c>
      <c r="H11" s="539"/>
      <c r="I11" s="540"/>
      <c r="J11" s="510"/>
      <c r="K11" s="514"/>
      <c r="L11" s="545"/>
      <c r="M11" s="501"/>
    </row>
    <row r="12" spans="1:13">
      <c r="A12" s="495">
        <v>5</v>
      </c>
      <c r="B12" s="511"/>
      <c r="C12" s="506"/>
      <c r="D12" s="487"/>
      <c r="E12" s="503"/>
      <c r="F12" s="489"/>
      <c r="G12" s="489" t="s">
        <v>360</v>
      </c>
      <c r="H12" s="489"/>
      <c r="I12" s="512"/>
      <c r="J12" s="510"/>
      <c r="K12" s="514"/>
      <c r="L12" s="545"/>
      <c r="M12" s="501"/>
    </row>
    <row r="13" spans="1:13">
      <c r="A13" s="495">
        <v>6</v>
      </c>
      <c r="B13" s="511"/>
      <c r="C13" s="506"/>
      <c r="D13" s="487"/>
      <c r="E13" s="503"/>
      <c r="F13" s="489"/>
      <c r="G13" s="489"/>
      <c r="H13" s="489"/>
      <c r="I13" s="512"/>
      <c r="J13" s="510"/>
      <c r="K13" s="514"/>
      <c r="L13" s="545"/>
      <c r="M13" s="501"/>
    </row>
    <row r="14" spans="1:13">
      <c r="A14" s="495">
        <v>7</v>
      </c>
      <c r="B14" s="511"/>
      <c r="C14" s="506"/>
      <c r="D14" s="546">
        <v>31</v>
      </c>
      <c r="E14" s="503" t="s">
        <v>356</v>
      </c>
      <c r="F14" s="489"/>
      <c r="G14" s="489"/>
      <c r="H14" s="489"/>
      <c r="I14" s="512"/>
      <c r="J14" s="510"/>
      <c r="K14" s="508">
        <v>18730</v>
      </c>
      <c r="L14" s="545"/>
      <c r="M14" s="501"/>
    </row>
    <row r="15" spans="1:13">
      <c r="A15" s="495">
        <v>8</v>
      </c>
      <c r="B15" s="511"/>
      <c r="C15" s="506"/>
      <c r="D15" s="487"/>
      <c r="E15" s="503" t="s">
        <v>352</v>
      </c>
      <c r="F15" s="489" t="s">
        <v>361</v>
      </c>
      <c r="G15" s="489"/>
      <c r="H15" s="489"/>
      <c r="I15" s="512"/>
      <c r="J15" s="510"/>
      <c r="K15" s="514"/>
      <c r="L15" s="508">
        <v>18730</v>
      </c>
      <c r="M15" s="501"/>
    </row>
    <row r="16" spans="1:13">
      <c r="A16" s="495">
        <v>9</v>
      </c>
      <c r="B16" s="511"/>
      <c r="C16" s="506"/>
      <c r="D16" s="487"/>
      <c r="E16" s="503" t="s">
        <v>362</v>
      </c>
      <c r="F16" s="489"/>
      <c r="G16" s="539" t="s">
        <v>363</v>
      </c>
      <c r="H16" s="539"/>
      <c r="I16" s="540"/>
      <c r="J16" s="510"/>
      <c r="K16" s="514"/>
      <c r="L16" s="547"/>
      <c r="M16" s="501"/>
    </row>
    <row r="17" spans="1:14">
      <c r="A17" s="495">
        <v>10</v>
      </c>
      <c r="B17" s="511"/>
      <c r="C17" s="506"/>
      <c r="D17" s="487"/>
      <c r="E17" s="503"/>
      <c r="F17" s="489"/>
      <c r="G17" s="489" t="s">
        <v>364</v>
      </c>
      <c r="H17" s="489"/>
      <c r="I17" s="512"/>
      <c r="J17" s="510"/>
      <c r="K17" s="514"/>
      <c r="L17" s="547"/>
      <c r="M17" s="501"/>
    </row>
    <row r="18" spans="1:14">
      <c r="A18" s="495">
        <v>11</v>
      </c>
      <c r="B18" s="495"/>
      <c r="C18" s="496"/>
      <c r="D18" s="496"/>
      <c r="E18" s="489"/>
      <c r="F18" s="489"/>
      <c r="G18" s="489"/>
      <c r="H18" s="489"/>
      <c r="I18" s="512"/>
      <c r="J18" s="548"/>
      <c r="K18" s="514"/>
      <c r="L18" s="547"/>
      <c r="M18" s="501"/>
    </row>
    <row r="19" spans="1:14">
      <c r="A19" s="549"/>
      <c r="B19" s="518"/>
      <c r="C19" s="518"/>
      <c r="D19" s="518"/>
      <c r="I19" s="549"/>
      <c r="K19" s="519"/>
      <c r="L19" s="519"/>
      <c r="M19" s="469"/>
    </row>
    <row r="21" spans="1:14">
      <c r="A21" s="441" t="s">
        <v>234</v>
      </c>
      <c r="D21" s="550" t="s">
        <v>365</v>
      </c>
      <c r="E21" s="550"/>
      <c r="F21" s="550"/>
      <c r="G21" s="550"/>
      <c r="H21" s="550"/>
      <c r="I21" s="550"/>
      <c r="J21" s="550"/>
      <c r="K21" s="550"/>
      <c r="L21" s="550"/>
      <c r="M21" s="550"/>
    </row>
    <row r="22" spans="1:14">
      <c r="D22" s="468"/>
      <c r="E22" s="468"/>
      <c r="F22" s="468"/>
      <c r="G22" s="468"/>
      <c r="H22" s="468"/>
      <c r="I22" s="468"/>
      <c r="J22" s="468"/>
      <c r="K22" s="468"/>
      <c r="L22" s="468"/>
      <c r="M22" s="468"/>
    </row>
    <row r="24" spans="1:14">
      <c r="N24" s="442"/>
    </row>
    <row r="28" spans="1:14">
      <c r="N28" s="442"/>
    </row>
    <row r="29" spans="1:14">
      <c r="N29" s="442"/>
    </row>
    <row r="35" s="441" customFormat="1"/>
  </sheetData>
  <mergeCells count="7">
    <mergeCell ref="D22:M22"/>
    <mergeCell ref="C4:K4"/>
    <mergeCell ref="C7:D7"/>
    <mergeCell ref="E7:I7"/>
    <mergeCell ref="G11:I11"/>
    <mergeCell ref="G16:I16"/>
    <mergeCell ref="D21:M2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5C3AA-87A0-464D-9712-BD605B90725E}">
  <dimension ref="A1:N52"/>
  <sheetViews>
    <sheetView workbookViewId="0">
      <selection sqref="A1:XFD1048576"/>
    </sheetView>
  </sheetViews>
  <sheetFormatPr defaultColWidth="9.140625" defaultRowHeight="15"/>
  <cols>
    <col min="1" max="1" width="3.7109375" style="105" customWidth="1"/>
    <col min="2" max="2" width="5" style="105" customWidth="1"/>
    <col min="3" max="3" width="2.85546875" style="105" customWidth="1"/>
    <col min="4" max="4" width="45.7109375" style="105" customWidth="1"/>
    <col min="5" max="5" width="6.7109375" style="105" customWidth="1"/>
    <col min="6" max="7" width="15.7109375" style="105" customWidth="1"/>
    <col min="8" max="8" width="4.28515625" style="105" customWidth="1"/>
    <col min="9" max="9" width="6.42578125" style="105" customWidth="1"/>
    <col min="10" max="10" width="4" style="105" bestFit="1" customWidth="1"/>
    <col min="11" max="16384" width="9.140625" style="105"/>
  </cols>
  <sheetData>
    <row r="1" spans="1:14">
      <c r="A1" s="104" t="s">
        <v>366</v>
      </c>
      <c r="H1" s="157"/>
    </row>
    <row r="2" spans="1:14">
      <c r="H2" s="157"/>
    </row>
    <row r="3" spans="1:14">
      <c r="A3" s="112" t="s">
        <v>1</v>
      </c>
      <c r="B3" s="551"/>
      <c r="C3" s="551"/>
      <c r="D3" s="551"/>
      <c r="E3" s="551"/>
      <c r="F3" s="551"/>
      <c r="G3" s="105" t="s">
        <v>195</v>
      </c>
      <c r="H3" s="552">
        <v>18</v>
      </c>
      <c r="L3" s="553"/>
      <c r="M3" s="553"/>
      <c r="N3" s="553"/>
    </row>
    <row r="4" spans="1:14" ht="15" customHeight="1" thickBot="1">
      <c r="B4" s="106"/>
      <c r="C4" s="106"/>
      <c r="D4" s="106"/>
      <c r="H4" s="157"/>
    </row>
    <row r="5" spans="1:14" ht="45.75" thickTop="1">
      <c r="A5" s="554"/>
      <c r="B5" s="260" t="s">
        <v>3</v>
      </c>
      <c r="C5" s="259"/>
      <c r="D5" s="555" t="s">
        <v>4</v>
      </c>
      <c r="E5" s="556" t="s">
        <v>224</v>
      </c>
      <c r="F5" s="262" t="s">
        <v>6</v>
      </c>
      <c r="G5" s="262" t="s">
        <v>7</v>
      </c>
      <c r="H5" s="557"/>
    </row>
    <row r="6" spans="1:14">
      <c r="A6" s="364">
        <v>1</v>
      </c>
      <c r="B6" s="558" t="s">
        <v>8</v>
      </c>
      <c r="C6" s="559"/>
      <c r="D6" s="130"/>
      <c r="E6" s="143"/>
      <c r="F6" s="269"/>
      <c r="G6" s="247"/>
      <c r="H6" s="270"/>
    </row>
    <row r="7" spans="1:14">
      <c r="A7" s="364">
        <v>2</v>
      </c>
      <c r="B7" s="560" t="s">
        <v>367</v>
      </c>
      <c r="C7" s="265">
        <v>31</v>
      </c>
      <c r="D7" s="147" t="s">
        <v>368</v>
      </c>
      <c r="E7" s="143"/>
      <c r="F7" s="269"/>
      <c r="G7" s="247"/>
      <c r="H7" s="270"/>
    </row>
    <row r="8" spans="1:14">
      <c r="A8" s="364">
        <v>3</v>
      </c>
      <c r="B8" s="561"/>
      <c r="C8" s="559"/>
      <c r="D8" s="147" t="s">
        <v>369</v>
      </c>
      <c r="E8" s="143"/>
      <c r="F8" s="242">
        <v>8600</v>
      </c>
      <c r="G8" s="247"/>
      <c r="H8" s="270"/>
    </row>
    <row r="9" spans="1:14">
      <c r="A9" s="364">
        <v>4</v>
      </c>
      <c r="B9" s="562"/>
      <c r="C9" s="563"/>
      <c r="D9" s="564" t="s">
        <v>370</v>
      </c>
      <c r="E9" s="565"/>
      <c r="F9" s="238"/>
      <c r="G9" s="238">
        <f>F8</f>
        <v>8600</v>
      </c>
      <c r="H9" s="270"/>
    </row>
    <row r="10" spans="1:14">
      <c r="A10" s="364">
        <v>5</v>
      </c>
      <c r="B10" s="561"/>
      <c r="C10" s="559"/>
      <c r="D10" s="147"/>
      <c r="E10" s="143"/>
      <c r="F10" s="242"/>
      <c r="G10" s="249"/>
      <c r="H10" s="270"/>
    </row>
    <row r="11" spans="1:14">
      <c r="A11" s="364">
        <v>6</v>
      </c>
      <c r="B11" s="561"/>
      <c r="C11" s="559">
        <v>31</v>
      </c>
      <c r="D11" s="147" t="s">
        <v>371</v>
      </c>
      <c r="E11" s="143"/>
      <c r="F11" s="242"/>
      <c r="G11" s="249"/>
      <c r="H11" s="270"/>
    </row>
    <row r="12" spans="1:14">
      <c r="A12" s="364">
        <v>7</v>
      </c>
      <c r="B12" s="561"/>
      <c r="C12" s="559"/>
      <c r="D12" s="147" t="s">
        <v>370</v>
      </c>
      <c r="E12" s="143"/>
      <c r="F12" s="242">
        <v>9500</v>
      </c>
      <c r="G12" s="242"/>
      <c r="H12" s="270"/>
    </row>
    <row r="13" spans="1:14">
      <c r="A13" s="364">
        <v>8</v>
      </c>
      <c r="B13" s="560"/>
      <c r="C13" s="265"/>
      <c r="D13" s="564" t="s">
        <v>369</v>
      </c>
      <c r="E13" s="143"/>
      <c r="F13" s="249"/>
      <c r="G13" s="242">
        <f>F12</f>
        <v>9500</v>
      </c>
      <c r="H13" s="270"/>
    </row>
    <row r="14" spans="1:14">
      <c r="A14" s="364">
        <v>9</v>
      </c>
      <c r="B14" s="561"/>
      <c r="C14" s="559"/>
      <c r="D14" s="147"/>
      <c r="E14" s="143"/>
      <c r="F14" s="242"/>
      <c r="G14" s="249"/>
      <c r="H14" s="270"/>
    </row>
    <row r="15" spans="1:14">
      <c r="A15" s="364">
        <v>10</v>
      </c>
      <c r="B15" s="561"/>
      <c r="C15" s="559">
        <f>C11</f>
        <v>31</v>
      </c>
      <c r="D15" s="147" t="s">
        <v>372</v>
      </c>
      <c r="E15" s="143"/>
      <c r="F15" s="242"/>
      <c r="G15" s="242"/>
      <c r="H15" s="270"/>
    </row>
    <row r="16" spans="1:14">
      <c r="A16" s="364">
        <v>11</v>
      </c>
      <c r="B16" s="561"/>
      <c r="C16" s="559"/>
      <c r="D16" s="147" t="s">
        <v>373</v>
      </c>
      <c r="E16" s="143"/>
      <c r="F16" s="242">
        <f>9400/4*3</f>
        <v>7050</v>
      </c>
      <c r="G16" s="242"/>
      <c r="H16" s="270"/>
    </row>
    <row r="17" spans="1:8">
      <c r="A17" s="364">
        <v>12</v>
      </c>
      <c r="B17" s="561"/>
      <c r="C17" s="559"/>
      <c r="D17" s="564" t="s">
        <v>374</v>
      </c>
      <c r="E17" s="143"/>
      <c r="F17" s="242"/>
      <c r="G17" s="242">
        <f>F16</f>
        <v>7050</v>
      </c>
      <c r="H17" s="270"/>
    </row>
    <row r="18" spans="1:8">
      <c r="A18" s="364">
        <v>13</v>
      </c>
      <c r="B18" s="561"/>
      <c r="C18" s="559"/>
      <c r="D18" s="147"/>
      <c r="E18" s="143"/>
      <c r="F18" s="242"/>
      <c r="G18" s="242"/>
      <c r="H18" s="270"/>
    </row>
    <row r="19" spans="1:8">
      <c r="A19" s="364">
        <v>14</v>
      </c>
      <c r="B19" s="561"/>
      <c r="C19" s="559">
        <f>C15</f>
        <v>31</v>
      </c>
      <c r="D19" s="147" t="s">
        <v>375</v>
      </c>
      <c r="E19" s="143"/>
      <c r="F19" s="242"/>
      <c r="G19" s="242"/>
      <c r="H19" s="270"/>
    </row>
    <row r="20" spans="1:8">
      <c r="A20" s="364">
        <v>15</v>
      </c>
      <c r="B20" s="561"/>
      <c r="C20" s="559"/>
      <c r="D20" s="147" t="s">
        <v>376</v>
      </c>
      <c r="E20" s="143"/>
      <c r="F20" s="242">
        <f>13200/12*2</f>
        <v>2200</v>
      </c>
      <c r="G20" s="242"/>
      <c r="H20" s="270"/>
    </row>
    <row r="21" spans="1:8">
      <c r="A21" s="364">
        <v>16</v>
      </c>
      <c r="B21" s="561"/>
      <c r="C21" s="559"/>
      <c r="D21" s="564" t="s">
        <v>377</v>
      </c>
      <c r="E21" s="143"/>
      <c r="F21" s="242"/>
      <c r="G21" s="242">
        <f>F20</f>
        <v>2200</v>
      </c>
      <c r="H21" s="270"/>
    </row>
    <row r="22" spans="1:8">
      <c r="A22" s="364">
        <v>17</v>
      </c>
      <c r="B22" s="561"/>
      <c r="C22" s="559"/>
      <c r="D22" s="241"/>
      <c r="E22" s="143"/>
      <c r="F22" s="242"/>
      <c r="G22" s="242"/>
      <c r="H22" s="270"/>
    </row>
    <row r="23" spans="1:8">
      <c r="A23" s="364">
        <v>18</v>
      </c>
      <c r="B23" s="562"/>
      <c r="C23" s="559">
        <f>C19</f>
        <v>31</v>
      </c>
      <c r="D23" s="199" t="s">
        <v>378</v>
      </c>
      <c r="E23" s="565"/>
      <c r="F23" s="238"/>
      <c r="G23" s="238"/>
      <c r="H23" s="270"/>
    </row>
    <row r="24" spans="1:8">
      <c r="A24" s="364">
        <v>19</v>
      </c>
      <c r="B24" s="561"/>
      <c r="C24" s="135"/>
      <c r="D24" s="130" t="s">
        <v>379</v>
      </c>
      <c r="E24" s="143"/>
      <c r="F24" s="566">
        <f>(15000-600)/60*4</f>
        <v>960</v>
      </c>
      <c r="G24" s="566"/>
      <c r="H24" s="270"/>
    </row>
    <row r="25" spans="1:8">
      <c r="A25" s="364">
        <v>20</v>
      </c>
      <c r="B25" s="561"/>
      <c r="C25" s="135"/>
      <c r="D25" s="564" t="s">
        <v>380</v>
      </c>
      <c r="E25" s="143"/>
      <c r="F25" s="566"/>
      <c r="G25" s="566">
        <f>F24</f>
        <v>960</v>
      </c>
      <c r="H25" s="270"/>
    </row>
    <row r="26" spans="1:8">
      <c r="A26" s="364">
        <v>21</v>
      </c>
      <c r="B26" s="561"/>
      <c r="C26" s="135"/>
      <c r="D26" s="130"/>
      <c r="E26" s="143"/>
      <c r="F26" s="566"/>
      <c r="G26" s="566"/>
      <c r="H26" s="270"/>
    </row>
    <row r="27" spans="1:8">
      <c r="A27" s="364">
        <v>22</v>
      </c>
      <c r="B27" s="562"/>
      <c r="C27" s="559">
        <f>C23</f>
        <v>31</v>
      </c>
      <c r="D27" s="147" t="s">
        <v>381</v>
      </c>
      <c r="E27" s="143"/>
      <c r="F27" s="566"/>
      <c r="G27" s="566"/>
      <c r="H27" s="270"/>
    </row>
    <row r="28" spans="1:8">
      <c r="A28" s="364">
        <v>23</v>
      </c>
      <c r="B28" s="561"/>
      <c r="C28" s="135"/>
      <c r="D28" s="147" t="s">
        <v>382</v>
      </c>
      <c r="E28" s="143"/>
      <c r="F28" s="566">
        <v>3000</v>
      </c>
      <c r="G28" s="566"/>
      <c r="H28" s="270"/>
    </row>
    <row r="29" spans="1:8">
      <c r="A29" s="364">
        <v>24</v>
      </c>
      <c r="B29" s="561"/>
      <c r="C29" s="135"/>
      <c r="D29" s="564" t="s">
        <v>383</v>
      </c>
      <c r="E29" s="143"/>
      <c r="F29" s="566"/>
      <c r="G29" s="566">
        <f>F28</f>
        <v>3000</v>
      </c>
      <c r="H29" s="270"/>
    </row>
    <row r="30" spans="1:8">
      <c r="A30" s="364">
        <v>25</v>
      </c>
      <c r="B30" s="561"/>
      <c r="C30" s="135"/>
      <c r="D30" s="147"/>
      <c r="E30" s="143"/>
      <c r="F30" s="566"/>
      <c r="G30" s="566"/>
      <c r="H30" s="270"/>
    </row>
    <row r="31" spans="1:8">
      <c r="A31" s="364">
        <v>26</v>
      </c>
      <c r="B31" s="561"/>
      <c r="C31" s="559">
        <f>C27</f>
        <v>31</v>
      </c>
      <c r="D31" s="147" t="s">
        <v>384</v>
      </c>
      <c r="E31" s="143"/>
      <c r="F31" s="566"/>
      <c r="G31" s="566"/>
      <c r="H31" s="270"/>
    </row>
    <row r="32" spans="1:8">
      <c r="A32" s="364">
        <v>27</v>
      </c>
      <c r="B32" s="561"/>
      <c r="C32" s="135"/>
      <c r="D32" s="147" t="s">
        <v>336</v>
      </c>
      <c r="E32" s="143"/>
      <c r="F32" s="566">
        <f>SUM(G33:G36)</f>
        <v>337.5</v>
      </c>
      <c r="G32" s="566"/>
      <c r="H32" s="270"/>
    </row>
    <row r="33" spans="1:8">
      <c r="A33" s="364">
        <v>28</v>
      </c>
      <c r="B33" s="561"/>
      <c r="C33" s="135"/>
      <c r="D33" s="564" t="s">
        <v>385</v>
      </c>
      <c r="E33" s="143"/>
      <c r="F33" s="566"/>
      <c r="G33" s="566">
        <v>90</v>
      </c>
      <c r="H33" s="270"/>
    </row>
    <row r="34" spans="1:8">
      <c r="A34" s="364">
        <v>29</v>
      </c>
      <c r="B34" s="561"/>
      <c r="C34" s="135"/>
      <c r="D34" s="564" t="s">
        <v>386</v>
      </c>
      <c r="E34" s="143"/>
      <c r="F34" s="566"/>
      <c r="G34" s="566">
        <v>18</v>
      </c>
      <c r="H34" s="270"/>
    </row>
    <row r="35" spans="1:8">
      <c r="A35" s="364">
        <v>30</v>
      </c>
      <c r="B35" s="561"/>
      <c r="C35" s="135"/>
      <c r="D35" s="564" t="s">
        <v>387</v>
      </c>
      <c r="E35" s="143"/>
      <c r="F35" s="566"/>
      <c r="G35" s="566">
        <v>43.5</v>
      </c>
      <c r="H35" s="270"/>
    </row>
    <row r="36" spans="1:8">
      <c r="A36" s="364">
        <v>31</v>
      </c>
      <c r="B36" s="561"/>
      <c r="C36" s="135"/>
      <c r="D36" s="564" t="s">
        <v>388</v>
      </c>
      <c r="E36" s="143"/>
      <c r="F36" s="566"/>
      <c r="G36" s="566">
        <v>186</v>
      </c>
      <c r="H36" s="270"/>
    </row>
    <row r="37" spans="1:8">
      <c r="A37" s="364">
        <v>32</v>
      </c>
      <c r="B37" s="561"/>
      <c r="C37" s="135"/>
      <c r="D37" s="147"/>
      <c r="E37" s="143"/>
      <c r="F37" s="566"/>
      <c r="G37" s="566"/>
      <c r="H37" s="270"/>
    </row>
    <row r="38" spans="1:8">
      <c r="A38" s="364">
        <v>33</v>
      </c>
      <c r="B38" s="561"/>
      <c r="C38" s="559">
        <v>31</v>
      </c>
      <c r="D38" s="147" t="s">
        <v>389</v>
      </c>
      <c r="E38" s="143"/>
      <c r="F38" s="566"/>
      <c r="G38" s="566"/>
      <c r="H38" s="270"/>
    </row>
    <row r="39" spans="1:8">
      <c r="A39" s="364">
        <v>34</v>
      </c>
      <c r="B39" s="561"/>
      <c r="C39" s="135"/>
      <c r="D39" s="147" t="s">
        <v>390</v>
      </c>
      <c r="E39" s="143"/>
      <c r="F39" s="566">
        <f>3300000*0.015</f>
        <v>49500</v>
      </c>
      <c r="G39" s="566"/>
      <c r="H39" s="270"/>
    </row>
    <row r="40" spans="1:8">
      <c r="A40" s="364">
        <v>35</v>
      </c>
      <c r="B40" s="561"/>
      <c r="C40" s="135"/>
      <c r="D40" s="564" t="s">
        <v>391</v>
      </c>
      <c r="E40" s="143"/>
      <c r="F40" s="566"/>
      <c r="G40" s="566">
        <f>F39</f>
        <v>49500</v>
      </c>
      <c r="H40" s="270"/>
    </row>
    <row r="41" spans="1:8">
      <c r="A41" s="364">
        <v>36</v>
      </c>
      <c r="B41" s="561"/>
      <c r="C41" s="135"/>
      <c r="D41" s="147"/>
      <c r="E41" s="143"/>
      <c r="F41" s="234"/>
      <c r="G41" s="234"/>
      <c r="H41" s="270"/>
    </row>
    <row r="42" spans="1:8">
      <c r="A42" s="567"/>
      <c r="B42" s="568"/>
      <c r="C42" s="336"/>
      <c r="D42" s="303"/>
      <c r="E42" s="569"/>
      <c r="F42" s="325"/>
      <c r="G42" s="325"/>
      <c r="H42" s="314"/>
    </row>
    <row r="43" spans="1:8">
      <c r="A43" s="271"/>
      <c r="H43" s="570"/>
    </row>
    <row r="44" spans="1:8">
      <c r="A44" s="271"/>
      <c r="H44" s="570"/>
    </row>
    <row r="45" spans="1:8">
      <c r="A45" s="271"/>
      <c r="C45" s="171"/>
      <c r="H45" s="570"/>
    </row>
    <row r="46" spans="1:8">
      <c r="A46" s="271"/>
      <c r="H46" s="570"/>
    </row>
    <row r="47" spans="1:8">
      <c r="A47" s="271"/>
      <c r="H47" s="570"/>
    </row>
    <row r="48" spans="1:8">
      <c r="A48" s="271"/>
      <c r="H48" s="570"/>
    </row>
    <row r="49" spans="1:8">
      <c r="A49" s="271"/>
      <c r="C49" s="171"/>
      <c r="H49" s="570"/>
    </row>
    <row r="50" spans="1:8">
      <c r="A50" s="271"/>
      <c r="H50" s="570"/>
    </row>
    <row r="51" spans="1:8">
      <c r="A51" s="271"/>
      <c r="H51" s="570"/>
    </row>
    <row r="52" spans="1:8">
      <c r="A52" s="271"/>
      <c r="H52" s="570"/>
    </row>
  </sheetData>
  <mergeCells count="2">
    <mergeCell ref="A3:F3"/>
    <mergeCell ref="B5:C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D678A-DA98-4E6B-9387-5379D6344327}">
  <dimension ref="A1:K38"/>
  <sheetViews>
    <sheetView workbookViewId="0">
      <selection sqref="A1:XFD1048576"/>
    </sheetView>
  </sheetViews>
  <sheetFormatPr defaultColWidth="3.85546875" defaultRowHeight="15"/>
  <cols>
    <col min="1" max="1" width="3.7109375" style="105" customWidth="1"/>
    <col min="2" max="2" width="5" style="105" customWidth="1"/>
    <col min="3" max="3" width="2.85546875" style="105" customWidth="1"/>
    <col min="4" max="4" width="45.7109375" style="105" customWidth="1"/>
    <col min="5" max="5" width="6.7109375" style="105" customWidth="1"/>
    <col min="6" max="7" width="15.7109375" style="105" customWidth="1"/>
    <col min="8" max="8" width="4.7109375" style="105" customWidth="1"/>
    <col min="9" max="9" width="5" style="105" bestFit="1" customWidth="1"/>
    <col min="10" max="10" width="3.85546875" style="105"/>
    <col min="11" max="11" width="8" style="105" customWidth="1"/>
    <col min="12" max="16384" width="3.85546875" style="105"/>
  </cols>
  <sheetData>
    <row r="1" spans="1:11">
      <c r="A1" s="104" t="s">
        <v>392</v>
      </c>
      <c r="E1" s="214"/>
      <c r="H1" s="157"/>
    </row>
    <row r="2" spans="1:11">
      <c r="H2" s="157"/>
    </row>
    <row r="3" spans="1:11">
      <c r="A3" s="112" t="s">
        <v>1</v>
      </c>
      <c r="B3" s="551"/>
      <c r="C3" s="551"/>
      <c r="D3" s="551"/>
      <c r="E3" s="551"/>
      <c r="F3" s="551"/>
      <c r="G3" s="173" t="s">
        <v>195</v>
      </c>
      <c r="H3" s="552">
        <v>19</v>
      </c>
    </row>
    <row r="4" spans="1:11" ht="15.75" thickBot="1">
      <c r="B4" s="106"/>
      <c r="C4" s="106"/>
      <c r="D4" s="106"/>
      <c r="H4" s="157"/>
    </row>
    <row r="5" spans="1:11" ht="45.75" thickTop="1">
      <c r="A5" s="571"/>
      <c r="B5" s="260" t="s">
        <v>3</v>
      </c>
      <c r="C5" s="259"/>
      <c r="D5" s="555" t="s">
        <v>4</v>
      </c>
      <c r="E5" s="261" t="s">
        <v>224</v>
      </c>
      <c r="F5" s="262" t="s">
        <v>6</v>
      </c>
      <c r="G5" s="262" t="s">
        <v>7</v>
      </c>
      <c r="H5" s="572"/>
    </row>
    <row r="6" spans="1:11" ht="16.5" customHeight="1">
      <c r="A6" s="125">
        <v>37</v>
      </c>
      <c r="B6" s="573" t="s">
        <v>8</v>
      </c>
      <c r="C6" s="369"/>
      <c r="D6" s="573"/>
      <c r="E6" s="574"/>
      <c r="F6" s="234"/>
      <c r="G6" s="234"/>
      <c r="H6" s="190"/>
    </row>
    <row r="7" spans="1:11">
      <c r="A7" s="364">
        <f>A6+1</f>
        <v>38</v>
      </c>
      <c r="B7" s="130" t="s">
        <v>367</v>
      </c>
      <c r="C7" s="286">
        <v>31</v>
      </c>
      <c r="D7" s="147" t="s">
        <v>393</v>
      </c>
      <c r="E7" s="147"/>
      <c r="F7" s="234"/>
      <c r="G7" s="234"/>
      <c r="H7" s="575"/>
    </row>
    <row r="8" spans="1:11">
      <c r="A8" s="364">
        <f t="shared" ref="A8:A17" si="0">A7+1</f>
        <v>39</v>
      </c>
      <c r="B8" s="130"/>
      <c r="C8" s="286"/>
      <c r="D8" s="147" t="s">
        <v>394</v>
      </c>
      <c r="E8" s="147"/>
      <c r="F8" s="566">
        <f>15000/6*5</f>
        <v>12500</v>
      </c>
      <c r="G8" s="234"/>
      <c r="H8" s="575"/>
    </row>
    <row r="9" spans="1:11">
      <c r="A9" s="364">
        <f t="shared" si="0"/>
        <v>40</v>
      </c>
      <c r="B9" s="130"/>
      <c r="C9" s="286"/>
      <c r="D9" s="564" t="s">
        <v>395</v>
      </c>
      <c r="E9" s="147"/>
      <c r="F9" s="566"/>
      <c r="G9" s="566">
        <f>F8</f>
        <v>12500</v>
      </c>
      <c r="H9" s="575"/>
    </row>
    <row r="10" spans="1:11">
      <c r="A10" s="364">
        <f t="shared" si="0"/>
        <v>41</v>
      </c>
      <c r="B10" s="130"/>
      <c r="C10" s="286"/>
      <c r="D10" s="147"/>
      <c r="E10" s="147"/>
      <c r="F10" s="566"/>
      <c r="G10" s="566"/>
      <c r="H10" s="575"/>
    </row>
    <row r="11" spans="1:11">
      <c r="A11" s="364">
        <f t="shared" si="0"/>
        <v>42</v>
      </c>
      <c r="B11" s="130"/>
      <c r="C11" s="127">
        <v>31</v>
      </c>
      <c r="D11" s="147" t="s">
        <v>396</v>
      </c>
      <c r="E11" s="147"/>
      <c r="F11" s="566"/>
      <c r="G11" s="566"/>
      <c r="H11" s="575"/>
    </row>
    <row r="12" spans="1:11">
      <c r="A12" s="364">
        <f t="shared" si="0"/>
        <v>43</v>
      </c>
      <c r="B12" s="130"/>
      <c r="C12" s="286"/>
      <c r="D12" s="147" t="s">
        <v>397</v>
      </c>
      <c r="E12" s="147"/>
      <c r="F12" s="566">
        <f>880-150</f>
        <v>730</v>
      </c>
      <c r="G12" s="566"/>
      <c r="H12" s="575"/>
    </row>
    <row r="13" spans="1:11">
      <c r="A13" s="364">
        <f t="shared" si="0"/>
        <v>44</v>
      </c>
      <c r="B13" s="130"/>
      <c r="C13" s="286"/>
      <c r="D13" s="564" t="s">
        <v>398</v>
      </c>
      <c r="E13" s="147"/>
      <c r="F13" s="566"/>
      <c r="G13" s="566">
        <f>F12</f>
        <v>730</v>
      </c>
      <c r="H13" s="575"/>
    </row>
    <row r="14" spans="1:11">
      <c r="A14" s="364">
        <f t="shared" si="0"/>
        <v>45</v>
      </c>
      <c r="B14" s="130"/>
      <c r="C14" s="286"/>
      <c r="D14" s="147"/>
      <c r="E14" s="147"/>
      <c r="F14" s="566"/>
      <c r="G14" s="566"/>
      <c r="H14" s="575"/>
    </row>
    <row r="15" spans="1:11">
      <c r="A15" s="364">
        <f t="shared" si="0"/>
        <v>46</v>
      </c>
      <c r="B15" s="130"/>
      <c r="C15" s="127">
        <v>31</v>
      </c>
      <c r="D15" s="147" t="s">
        <v>399</v>
      </c>
      <c r="E15" s="147"/>
      <c r="F15" s="566"/>
      <c r="G15" s="566"/>
      <c r="H15" s="575"/>
    </row>
    <row r="16" spans="1:11">
      <c r="A16" s="364">
        <f t="shared" si="0"/>
        <v>47</v>
      </c>
      <c r="B16" s="130"/>
      <c r="C16" s="286"/>
      <c r="D16" s="147" t="s">
        <v>400</v>
      </c>
      <c r="E16" s="147"/>
      <c r="F16" s="566">
        <f>30000*0.05/12</f>
        <v>125</v>
      </c>
      <c r="G16" s="566"/>
      <c r="H16" s="575"/>
      <c r="K16" s="344"/>
    </row>
    <row r="17" spans="1:8">
      <c r="A17" s="364">
        <f t="shared" si="0"/>
        <v>48</v>
      </c>
      <c r="B17" s="130"/>
      <c r="C17" s="286"/>
      <c r="D17" s="564" t="s">
        <v>401</v>
      </c>
      <c r="E17" s="147"/>
      <c r="F17" s="234"/>
      <c r="G17" s="566">
        <f>F16</f>
        <v>125</v>
      </c>
      <c r="H17" s="575"/>
    </row>
    <row r="18" spans="1:8">
      <c r="A18" s="567"/>
      <c r="B18" s="568"/>
      <c r="C18" s="336"/>
      <c r="D18" s="303"/>
      <c r="E18" s="303"/>
      <c r="F18" s="325"/>
      <c r="G18" s="325"/>
      <c r="H18" s="576"/>
    </row>
    <row r="20" spans="1:8">
      <c r="A20" s="105" t="s">
        <v>402</v>
      </c>
      <c r="H20" s="171"/>
    </row>
    <row r="21" spans="1:8">
      <c r="H21" s="171"/>
    </row>
    <row r="22" spans="1:8">
      <c r="A22" s="105" t="s">
        <v>403</v>
      </c>
      <c r="B22" s="577" t="s">
        <v>404</v>
      </c>
      <c r="C22" s="577"/>
      <c r="D22" s="577"/>
      <c r="E22" s="577"/>
      <c r="H22" s="171"/>
    </row>
    <row r="23" spans="1:8">
      <c r="A23" s="105" t="s">
        <v>405</v>
      </c>
      <c r="B23" s="577" t="s">
        <v>406</v>
      </c>
      <c r="C23" s="577"/>
      <c r="D23" s="577"/>
      <c r="E23" s="577"/>
      <c r="F23" s="577"/>
      <c r="G23" s="577"/>
      <c r="H23" s="171"/>
    </row>
    <row r="24" spans="1:8">
      <c r="B24" s="577" t="s">
        <v>407</v>
      </c>
      <c r="C24" s="577"/>
      <c r="D24" s="577"/>
      <c r="E24" s="577"/>
      <c r="F24" s="577"/>
      <c r="G24" s="577"/>
      <c r="H24" s="171"/>
    </row>
    <row r="25" spans="1:8">
      <c r="A25" s="105" t="s">
        <v>408</v>
      </c>
      <c r="B25" s="577" t="s">
        <v>409</v>
      </c>
      <c r="C25" s="577"/>
      <c r="D25" s="577"/>
      <c r="E25" s="577"/>
      <c r="F25" s="577"/>
      <c r="G25" s="577"/>
      <c r="H25" s="577"/>
    </row>
    <row r="26" spans="1:8">
      <c r="B26" s="578" t="s">
        <v>410</v>
      </c>
      <c r="C26" s="578"/>
      <c r="D26" s="578"/>
      <c r="E26" s="578"/>
      <c r="F26" s="578"/>
      <c r="G26" s="578"/>
      <c r="H26" s="578"/>
    </row>
    <row r="27" spans="1:8">
      <c r="A27" s="105" t="s">
        <v>411</v>
      </c>
      <c r="B27" s="577" t="s">
        <v>412</v>
      </c>
      <c r="C27" s="577"/>
      <c r="D27" s="577"/>
      <c r="E27" s="577"/>
      <c r="F27" s="577"/>
      <c r="G27" s="577"/>
      <c r="H27" s="577"/>
    </row>
    <row r="28" spans="1:8">
      <c r="B28" s="577" t="s">
        <v>413</v>
      </c>
      <c r="C28" s="577"/>
      <c r="D28" s="577"/>
      <c r="E28" s="577"/>
      <c r="F28" s="577"/>
      <c r="G28" s="577"/>
      <c r="H28" s="171"/>
    </row>
    <row r="29" spans="1:8">
      <c r="A29" s="105" t="s">
        <v>414</v>
      </c>
      <c r="B29" s="577" t="s">
        <v>404</v>
      </c>
      <c r="C29" s="577"/>
      <c r="D29" s="577"/>
      <c r="E29" s="577"/>
      <c r="F29" s="577"/>
      <c r="G29" s="577"/>
      <c r="H29" s="171"/>
    </row>
    <row r="30" spans="1:8">
      <c r="A30" s="105" t="s">
        <v>415</v>
      </c>
      <c r="B30" s="105" t="s">
        <v>404</v>
      </c>
      <c r="H30" s="171"/>
    </row>
    <row r="31" spans="1:8">
      <c r="A31" s="105" t="s">
        <v>416</v>
      </c>
      <c r="B31" s="577" t="s">
        <v>417</v>
      </c>
      <c r="C31" s="577"/>
      <c r="D31" s="577"/>
      <c r="E31" s="577"/>
      <c r="F31" s="577"/>
      <c r="G31" s="577"/>
      <c r="H31" s="171"/>
    </row>
    <row r="32" spans="1:8">
      <c r="A32" s="105" t="s">
        <v>418</v>
      </c>
      <c r="B32" s="577" t="s">
        <v>419</v>
      </c>
      <c r="C32" s="577"/>
      <c r="D32" s="577"/>
      <c r="E32" s="577"/>
      <c r="F32" s="577"/>
      <c r="G32" s="577"/>
      <c r="H32" s="171"/>
    </row>
    <row r="33" spans="1:8">
      <c r="B33" s="157" t="s">
        <v>420</v>
      </c>
      <c r="C33" s="157"/>
      <c r="D33" s="157"/>
      <c r="E33" s="157"/>
      <c r="F33" s="157"/>
      <c r="G33" s="157"/>
      <c r="H33" s="171"/>
    </row>
    <row r="34" spans="1:8">
      <c r="A34" s="105" t="s">
        <v>421</v>
      </c>
      <c r="B34" s="577" t="s">
        <v>422</v>
      </c>
      <c r="C34" s="577"/>
      <c r="D34" s="577"/>
      <c r="E34" s="577"/>
      <c r="F34" s="577"/>
      <c r="G34" s="577"/>
      <c r="H34" s="171"/>
    </row>
    <row r="35" spans="1:8">
      <c r="A35" s="105" t="s">
        <v>423</v>
      </c>
      <c r="B35" s="577" t="s">
        <v>424</v>
      </c>
      <c r="C35" s="577"/>
      <c r="D35" s="577"/>
      <c r="E35" s="577"/>
      <c r="F35" s="577"/>
      <c r="G35" s="577"/>
      <c r="H35" s="171"/>
    </row>
    <row r="36" spans="1:8">
      <c r="H36" s="171"/>
    </row>
    <row r="37" spans="1:8">
      <c r="A37" s="579" t="s">
        <v>425</v>
      </c>
      <c r="B37" s="579"/>
      <c r="C37" s="579" t="s">
        <v>426</v>
      </c>
      <c r="D37" s="579"/>
      <c r="E37" s="579"/>
      <c r="F37" s="579"/>
      <c r="G37" s="579"/>
      <c r="H37" s="579"/>
    </row>
    <row r="38" spans="1:8">
      <c r="C38" s="308" t="s">
        <v>427</v>
      </c>
      <c r="D38" s="308"/>
      <c r="H38" s="171"/>
    </row>
  </sheetData>
  <mergeCells count="17">
    <mergeCell ref="B34:G34"/>
    <mergeCell ref="B35:G35"/>
    <mergeCell ref="A37:B37"/>
    <mergeCell ref="C37:H37"/>
    <mergeCell ref="C38:D38"/>
    <mergeCell ref="B26:H26"/>
    <mergeCell ref="B27:H27"/>
    <mergeCell ref="B28:G28"/>
    <mergeCell ref="B29:G29"/>
    <mergeCell ref="B31:G31"/>
    <mergeCell ref="B32:G32"/>
    <mergeCell ref="A3:F3"/>
    <mergeCell ref="B5:C5"/>
    <mergeCell ref="B22:E22"/>
    <mergeCell ref="B23:G23"/>
    <mergeCell ref="B24:G24"/>
    <mergeCell ref="B25:H2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6D1C3-F584-4FD8-8BDC-F01F0AC0640F}">
  <dimension ref="A1:H45"/>
  <sheetViews>
    <sheetView workbookViewId="0">
      <selection sqref="A1:XFD1048576"/>
    </sheetView>
  </sheetViews>
  <sheetFormatPr defaultColWidth="9.140625" defaultRowHeight="15"/>
  <cols>
    <col min="1" max="1" width="2.7109375" style="105" customWidth="1"/>
    <col min="2" max="2" width="40.7109375" style="105" customWidth="1"/>
    <col min="3" max="6" width="15.7109375" style="105" customWidth="1"/>
    <col min="7" max="7" width="2.7109375" style="105" customWidth="1"/>
    <col min="8" max="16384" width="9.140625" style="105"/>
  </cols>
  <sheetData>
    <row r="1" spans="1:7">
      <c r="A1" s="104" t="s">
        <v>428</v>
      </c>
    </row>
    <row r="2" spans="1:7">
      <c r="A2" s="107"/>
    </row>
    <row r="3" spans="1:7">
      <c r="A3" s="109" t="s">
        <v>429</v>
      </c>
      <c r="B3" s="109"/>
      <c r="C3" s="109"/>
      <c r="D3" s="109"/>
      <c r="E3" s="109"/>
      <c r="F3" s="109"/>
      <c r="G3" s="109"/>
    </row>
    <row r="4" spans="1:7">
      <c r="A4" s="580" t="s">
        <v>430</v>
      </c>
      <c r="B4" s="580"/>
      <c r="C4" s="580"/>
      <c r="D4" s="580"/>
      <c r="E4" s="580"/>
      <c r="F4" s="580"/>
      <c r="G4" s="580"/>
    </row>
    <row r="5" spans="1:7">
      <c r="A5" s="580" t="s">
        <v>431</v>
      </c>
      <c r="B5" s="580"/>
      <c r="C5" s="580"/>
      <c r="D5" s="580"/>
      <c r="E5" s="580"/>
      <c r="F5" s="580"/>
      <c r="G5" s="580"/>
    </row>
    <row r="6" spans="1:7" ht="15.75" customHeight="1" thickBot="1">
      <c r="A6" s="300"/>
      <c r="B6" s="300"/>
      <c r="C6" s="300"/>
      <c r="D6" s="300"/>
      <c r="E6" s="300"/>
      <c r="F6" s="300"/>
      <c r="G6" s="300"/>
    </row>
    <row r="7" spans="1:7" ht="15.75" thickTop="1">
      <c r="A7" s="581"/>
      <c r="B7" s="582" t="s">
        <v>432</v>
      </c>
      <c r="C7" s="583" t="s">
        <v>433</v>
      </c>
      <c r="D7" s="583"/>
      <c r="E7" s="583" t="s">
        <v>434</v>
      </c>
      <c r="F7" s="583"/>
      <c r="G7" s="584"/>
    </row>
    <row r="8" spans="1:7">
      <c r="A8" s="585"/>
      <c r="B8" s="586"/>
      <c r="C8" s="587" t="s">
        <v>6</v>
      </c>
      <c r="D8" s="587" t="s">
        <v>7</v>
      </c>
      <c r="E8" s="587" t="s">
        <v>6</v>
      </c>
      <c r="F8" s="587" t="s">
        <v>7</v>
      </c>
      <c r="G8" s="346"/>
    </row>
    <row r="9" spans="1:7">
      <c r="A9" s="234">
        <v>1</v>
      </c>
      <c r="B9" s="588" t="s">
        <v>16</v>
      </c>
      <c r="C9" s="566">
        <v>38465</v>
      </c>
      <c r="D9" s="234"/>
      <c r="E9" s="589"/>
      <c r="F9" s="589"/>
      <c r="G9" s="147"/>
    </row>
    <row r="10" spans="1:7">
      <c r="A10" s="234">
        <v>2</v>
      </c>
      <c r="B10" s="588" t="s">
        <v>435</v>
      </c>
      <c r="C10" s="566">
        <v>2669</v>
      </c>
      <c r="D10" s="234"/>
      <c r="E10" s="589"/>
      <c r="F10" s="589"/>
      <c r="G10" s="147"/>
    </row>
    <row r="11" spans="1:7">
      <c r="A11" s="234">
        <v>3</v>
      </c>
      <c r="B11" s="588" t="s">
        <v>436</v>
      </c>
      <c r="C11" s="566">
        <v>3000</v>
      </c>
      <c r="D11" s="234"/>
      <c r="E11" s="590"/>
      <c r="F11" s="590" t="s">
        <v>437</v>
      </c>
      <c r="G11" s="591"/>
    </row>
    <row r="12" spans="1:7">
      <c r="A12" s="234">
        <v>4</v>
      </c>
      <c r="B12" s="588" t="s">
        <v>398</v>
      </c>
      <c r="C12" s="566">
        <v>425</v>
      </c>
      <c r="D12" s="234"/>
      <c r="E12" s="590"/>
      <c r="F12" s="590" t="s">
        <v>438</v>
      </c>
      <c r="G12" s="147"/>
    </row>
    <row r="13" spans="1:7">
      <c r="A13" s="234">
        <v>5</v>
      </c>
      <c r="B13" s="588" t="s">
        <v>370</v>
      </c>
      <c r="C13" s="566">
        <v>18500</v>
      </c>
      <c r="D13" s="234"/>
      <c r="E13" s="590" t="s">
        <v>439</v>
      </c>
      <c r="F13" s="590" t="s">
        <v>440</v>
      </c>
      <c r="G13" s="591"/>
    </row>
    <row r="14" spans="1:7">
      <c r="A14" s="234">
        <v>6</v>
      </c>
      <c r="B14" s="588" t="s">
        <v>441</v>
      </c>
      <c r="C14" s="566">
        <v>30000</v>
      </c>
      <c r="D14" s="234"/>
      <c r="E14" s="590"/>
      <c r="F14" s="590"/>
      <c r="G14" s="147"/>
    </row>
    <row r="15" spans="1:7">
      <c r="A15" s="234">
        <v>7</v>
      </c>
      <c r="B15" s="588" t="s">
        <v>442</v>
      </c>
      <c r="C15" s="566"/>
      <c r="D15" s="566">
        <v>3000</v>
      </c>
      <c r="E15" s="589"/>
      <c r="F15" s="590" t="s">
        <v>443</v>
      </c>
      <c r="G15" s="147"/>
    </row>
    <row r="16" spans="1:7">
      <c r="A16" s="234">
        <v>8</v>
      </c>
      <c r="B16" s="588" t="s">
        <v>444</v>
      </c>
      <c r="C16" s="566">
        <v>7000</v>
      </c>
      <c r="D16" s="566"/>
      <c r="E16" s="589"/>
      <c r="F16" s="590"/>
      <c r="G16" s="293"/>
    </row>
    <row r="17" spans="1:7">
      <c r="A17" s="234">
        <v>9</v>
      </c>
      <c r="B17" s="588" t="s">
        <v>445</v>
      </c>
      <c r="C17" s="566"/>
      <c r="D17" s="566">
        <v>1500</v>
      </c>
      <c r="E17" s="589"/>
      <c r="F17" s="590" t="s">
        <v>446</v>
      </c>
      <c r="G17" s="147"/>
    </row>
    <row r="18" spans="1:7">
      <c r="A18" s="234">
        <v>10</v>
      </c>
      <c r="B18" s="588" t="s">
        <v>447</v>
      </c>
      <c r="C18" s="566"/>
      <c r="D18" s="566">
        <v>22500</v>
      </c>
      <c r="E18" s="589"/>
      <c r="F18" s="590"/>
      <c r="G18" s="147"/>
    </row>
    <row r="19" spans="1:7">
      <c r="A19" s="234">
        <v>11</v>
      </c>
      <c r="B19" s="588" t="s">
        <v>448</v>
      </c>
      <c r="C19" s="566"/>
      <c r="D19" s="566">
        <v>9725</v>
      </c>
      <c r="E19" s="590"/>
      <c r="F19" s="590"/>
      <c r="G19" s="147"/>
    </row>
    <row r="20" spans="1:7">
      <c r="A20" s="234">
        <v>12</v>
      </c>
      <c r="B20" s="588" t="s">
        <v>383</v>
      </c>
      <c r="C20" s="566"/>
      <c r="D20" s="566"/>
      <c r="E20" s="590"/>
      <c r="F20" s="590" t="s">
        <v>449</v>
      </c>
      <c r="G20" s="147"/>
    </row>
    <row r="21" spans="1:7">
      <c r="A21" s="234">
        <v>13</v>
      </c>
      <c r="B21" s="588" t="s">
        <v>337</v>
      </c>
      <c r="C21" s="566"/>
      <c r="D21" s="566"/>
      <c r="E21" s="590"/>
      <c r="F21" s="590" t="s">
        <v>450</v>
      </c>
      <c r="G21" s="293"/>
    </row>
    <row r="22" spans="1:7">
      <c r="A22" s="234">
        <v>14</v>
      </c>
      <c r="B22" s="588" t="s">
        <v>338</v>
      </c>
      <c r="C22" s="566"/>
      <c r="D22" s="566"/>
      <c r="E22" s="590"/>
      <c r="F22" s="590" t="s">
        <v>451</v>
      </c>
      <c r="G22" s="147"/>
    </row>
    <row r="23" spans="1:7">
      <c r="A23" s="234">
        <v>15</v>
      </c>
      <c r="B23" s="588" t="s">
        <v>373</v>
      </c>
      <c r="C23" s="566"/>
      <c r="D23" s="566">
        <v>8500</v>
      </c>
      <c r="E23" s="590" t="s">
        <v>452</v>
      </c>
      <c r="F23" s="590"/>
      <c r="G23" s="147"/>
    </row>
    <row r="24" spans="1:7">
      <c r="A24" s="234">
        <v>16</v>
      </c>
      <c r="B24" s="588" t="s">
        <v>401</v>
      </c>
      <c r="C24" s="566"/>
      <c r="D24" s="566"/>
      <c r="E24" s="589"/>
      <c r="F24" s="590" t="s">
        <v>453</v>
      </c>
      <c r="G24" s="293"/>
    </row>
    <row r="25" spans="1:7">
      <c r="A25" s="234">
        <v>17</v>
      </c>
      <c r="B25" s="588" t="s">
        <v>454</v>
      </c>
      <c r="C25" s="566"/>
      <c r="D25" s="566">
        <v>47200</v>
      </c>
      <c r="E25" s="589"/>
      <c r="F25" s="590"/>
      <c r="G25" s="147"/>
    </row>
    <row r="26" spans="1:7">
      <c r="A26" s="234">
        <v>18</v>
      </c>
      <c r="B26" s="588" t="s">
        <v>455</v>
      </c>
      <c r="C26" s="566">
        <v>20000</v>
      </c>
      <c r="D26" s="566"/>
      <c r="E26" s="589"/>
      <c r="F26" s="590"/>
      <c r="G26" s="293"/>
    </row>
    <row r="27" spans="1:7">
      <c r="A27" s="234">
        <v>19</v>
      </c>
      <c r="B27" s="588" t="s">
        <v>369</v>
      </c>
      <c r="C27" s="566"/>
      <c r="D27" s="566"/>
      <c r="E27" s="590" t="s">
        <v>456</v>
      </c>
      <c r="F27" s="590" t="s">
        <v>457</v>
      </c>
      <c r="G27" s="147"/>
    </row>
    <row r="28" spans="1:7">
      <c r="A28" s="234">
        <v>20</v>
      </c>
      <c r="B28" s="588" t="s">
        <v>47</v>
      </c>
      <c r="C28" s="566"/>
      <c r="D28" s="566">
        <v>166060</v>
      </c>
      <c r="E28" s="589"/>
      <c r="F28" s="589"/>
      <c r="G28" s="293"/>
    </row>
    <row r="29" spans="1:7">
      <c r="A29" s="234">
        <v>21</v>
      </c>
      <c r="B29" s="588" t="s">
        <v>15</v>
      </c>
      <c r="C29" s="566">
        <v>180</v>
      </c>
      <c r="D29" s="566"/>
      <c r="E29" s="589"/>
      <c r="F29" s="589"/>
      <c r="G29" s="147"/>
    </row>
    <row r="30" spans="1:7">
      <c r="A30" s="234">
        <v>22</v>
      </c>
      <c r="B30" s="588" t="s">
        <v>458</v>
      </c>
      <c r="C30" s="566"/>
      <c r="D30" s="566"/>
      <c r="E30" s="590"/>
      <c r="F30" s="590" t="s">
        <v>452</v>
      </c>
      <c r="G30" s="147"/>
    </row>
    <row r="31" spans="1:7">
      <c r="A31" s="234">
        <v>23</v>
      </c>
      <c r="B31" s="588" t="s">
        <v>128</v>
      </c>
      <c r="C31" s="566">
        <v>92500</v>
      </c>
      <c r="D31" s="566"/>
      <c r="E31" s="590"/>
      <c r="F31" s="589"/>
      <c r="G31" s="147"/>
    </row>
    <row r="32" spans="1:7">
      <c r="A32" s="234">
        <v>24</v>
      </c>
      <c r="B32" s="588" t="s">
        <v>459</v>
      </c>
      <c r="C32" s="566"/>
      <c r="D32" s="566">
        <v>890</v>
      </c>
      <c r="E32" s="590"/>
      <c r="F32" s="589"/>
      <c r="G32" s="147"/>
    </row>
    <row r="33" spans="1:8">
      <c r="A33" s="234">
        <v>25</v>
      </c>
      <c r="B33" s="588" t="s">
        <v>129</v>
      </c>
      <c r="C33" s="566">
        <v>275</v>
      </c>
      <c r="D33" s="566"/>
      <c r="E33" s="590"/>
      <c r="F33" s="590"/>
      <c r="G33" s="147"/>
    </row>
    <row r="34" spans="1:8">
      <c r="A34" s="234">
        <v>26</v>
      </c>
      <c r="B34" s="588" t="s">
        <v>394</v>
      </c>
      <c r="C34" s="566">
        <v>26400</v>
      </c>
      <c r="D34" s="566"/>
      <c r="E34" s="590"/>
      <c r="F34" s="589"/>
      <c r="G34" s="591"/>
    </row>
    <row r="35" spans="1:8">
      <c r="A35" s="234">
        <v>27</v>
      </c>
      <c r="B35" s="588" t="s">
        <v>382</v>
      </c>
      <c r="C35" s="566">
        <v>18000</v>
      </c>
      <c r="D35" s="592"/>
      <c r="E35" s="590" t="s">
        <v>449</v>
      </c>
      <c r="F35" s="589"/>
      <c r="G35" s="147"/>
    </row>
    <row r="36" spans="1:8">
      <c r="A36" s="234">
        <v>28</v>
      </c>
      <c r="B36" s="588" t="s">
        <v>336</v>
      </c>
      <c r="C36" s="566">
        <v>1811</v>
      </c>
      <c r="D36" s="592"/>
      <c r="E36" s="590" t="s">
        <v>460</v>
      </c>
      <c r="F36" s="590"/>
      <c r="G36" s="293"/>
    </row>
    <row r="37" spans="1:8">
      <c r="A37" s="234">
        <v>29</v>
      </c>
      <c r="B37" s="588" t="s">
        <v>461</v>
      </c>
      <c r="C37" s="566"/>
      <c r="D37" s="592"/>
      <c r="E37" s="590" t="s">
        <v>443</v>
      </c>
      <c r="F37" s="589"/>
      <c r="G37" s="147"/>
    </row>
    <row r="38" spans="1:8">
      <c r="A38" s="234">
        <v>30</v>
      </c>
      <c r="B38" s="588" t="s">
        <v>462</v>
      </c>
      <c r="C38" s="593"/>
      <c r="D38" s="594"/>
      <c r="E38" s="595" t="s">
        <v>446</v>
      </c>
      <c r="F38" s="596"/>
      <c r="G38" s="293"/>
    </row>
    <row r="39" spans="1:8">
      <c r="A39" s="234">
        <v>31</v>
      </c>
      <c r="B39" s="588" t="s">
        <v>463</v>
      </c>
      <c r="C39" s="566"/>
      <c r="D39" s="592"/>
      <c r="E39" s="590" t="s">
        <v>437</v>
      </c>
      <c r="F39" s="589"/>
      <c r="G39" s="147"/>
    </row>
    <row r="40" spans="1:8">
      <c r="A40" s="234">
        <v>32</v>
      </c>
      <c r="B40" s="588" t="s">
        <v>397</v>
      </c>
      <c r="C40" s="566"/>
      <c r="D40" s="592"/>
      <c r="E40" s="590" t="s">
        <v>438</v>
      </c>
      <c r="F40" s="589"/>
      <c r="G40" s="293"/>
    </row>
    <row r="41" spans="1:8" ht="15.75" thickBot="1">
      <c r="A41" s="234">
        <v>33</v>
      </c>
      <c r="B41" s="588" t="s">
        <v>400</v>
      </c>
      <c r="C41" s="597">
        <v>150</v>
      </c>
      <c r="D41" s="598"/>
      <c r="E41" s="599" t="s">
        <v>453</v>
      </c>
      <c r="F41" s="600"/>
      <c r="G41" s="293"/>
    </row>
    <row r="42" spans="1:8" ht="15.75" thickBot="1">
      <c r="A42" s="234">
        <v>34</v>
      </c>
      <c r="B42" s="234"/>
      <c r="C42" s="601">
        <f>SUM(C9:C41)</f>
        <v>259375</v>
      </c>
      <c r="D42" s="601">
        <f>SUM(D9:D41)</f>
        <v>259375</v>
      </c>
      <c r="E42" s="602">
        <v>54553.55</v>
      </c>
      <c r="F42" s="602">
        <v>54553.55</v>
      </c>
      <c r="G42" s="293"/>
    </row>
    <row r="43" spans="1:8" ht="15.75" thickTop="1">
      <c r="A43" s="234">
        <v>35</v>
      </c>
      <c r="B43" s="234" t="s">
        <v>464</v>
      </c>
      <c r="C43" s="603"/>
      <c r="D43" s="603"/>
      <c r="E43" s="603"/>
      <c r="F43" s="603"/>
      <c r="G43" s="591"/>
      <c r="H43" s="604"/>
    </row>
    <row r="44" spans="1:8">
      <c r="A44" s="325">
        <v>36</v>
      </c>
      <c r="B44" s="325"/>
      <c r="C44" s="234"/>
      <c r="D44" s="234"/>
      <c r="E44" s="234"/>
      <c r="F44" s="234"/>
      <c r="G44" s="147"/>
    </row>
    <row r="45" spans="1:8">
      <c r="A45" s="325"/>
      <c r="B45" s="325"/>
      <c r="C45" s="603"/>
      <c r="D45" s="603"/>
      <c r="E45" s="603"/>
      <c r="F45" s="603"/>
      <c r="G45" s="591"/>
    </row>
  </sheetData>
  <mergeCells count="6">
    <mergeCell ref="A3:G3"/>
    <mergeCell ref="A4:G4"/>
    <mergeCell ref="A5:G5"/>
    <mergeCell ref="B7:B8"/>
    <mergeCell ref="C7:D7"/>
    <mergeCell ref="E7:F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1ACB0-CBE6-48AD-9321-2144BAF03E13}">
  <dimension ref="A1:AU47"/>
  <sheetViews>
    <sheetView workbookViewId="0">
      <selection sqref="A1:XFD1048576"/>
    </sheetView>
  </sheetViews>
  <sheetFormatPr defaultColWidth="9.140625" defaultRowHeight="15"/>
  <cols>
    <col min="1" max="1" width="3.7109375" style="105" customWidth="1"/>
    <col min="2" max="7" width="15.7109375" style="105" customWidth="1"/>
    <col min="8" max="8" width="2.42578125" style="105" customWidth="1"/>
    <col min="9" max="10" width="9.140625" style="105"/>
    <col min="11" max="11" width="11.42578125" style="344" bestFit="1" customWidth="1"/>
    <col min="12" max="16384" width="9.140625" style="105"/>
  </cols>
  <sheetData>
    <row r="1" spans="1:8">
      <c r="A1" s="104" t="s">
        <v>465</v>
      </c>
      <c r="F1" s="214"/>
    </row>
    <row r="2" spans="1:8">
      <c r="A2" s="108"/>
    </row>
    <row r="3" spans="1:8">
      <c r="A3" s="130"/>
      <c r="B3" s="130"/>
      <c r="C3" s="130"/>
      <c r="D3" s="130"/>
      <c r="E3" s="130"/>
      <c r="F3" s="130"/>
      <c r="G3" s="130"/>
      <c r="H3" s="130"/>
    </row>
    <row r="4" spans="1:8">
      <c r="A4" s="130"/>
      <c r="B4" s="130"/>
      <c r="C4" s="130"/>
      <c r="D4" s="130"/>
      <c r="E4" s="130"/>
      <c r="F4" s="130"/>
      <c r="G4" s="130"/>
      <c r="H4" s="130"/>
    </row>
    <row r="5" spans="1:8" ht="15.75" thickBot="1">
      <c r="A5" s="300"/>
      <c r="B5" s="300"/>
      <c r="C5" s="300"/>
      <c r="D5" s="300"/>
      <c r="E5" s="300"/>
      <c r="F5" s="300"/>
      <c r="G5" s="300"/>
      <c r="H5" s="300"/>
    </row>
    <row r="6" spans="1:8" ht="15.75" thickTop="1">
      <c r="A6" s="262"/>
      <c r="B6" s="202" t="s">
        <v>466</v>
      </c>
      <c r="C6" s="202"/>
      <c r="D6" s="583" t="s">
        <v>467</v>
      </c>
      <c r="E6" s="583"/>
      <c r="F6" s="583" t="s">
        <v>468</v>
      </c>
      <c r="G6" s="583"/>
      <c r="H6" s="605"/>
    </row>
    <row r="7" spans="1:8">
      <c r="A7" s="606"/>
      <c r="B7" s="606" t="s">
        <v>6</v>
      </c>
      <c r="C7" s="606" t="s">
        <v>7</v>
      </c>
      <c r="D7" s="606" t="s">
        <v>6</v>
      </c>
      <c r="E7" s="606" t="s">
        <v>7</v>
      </c>
      <c r="F7" s="606" t="s">
        <v>6</v>
      </c>
      <c r="G7" s="606" t="s">
        <v>7</v>
      </c>
      <c r="H7" s="607"/>
    </row>
    <row r="8" spans="1:8">
      <c r="A8" s="234"/>
      <c r="B8" s="566">
        <v>38465</v>
      </c>
      <c r="C8" s="234"/>
      <c r="D8" s="234"/>
      <c r="E8" s="234"/>
      <c r="F8" s="566">
        <f>B8</f>
        <v>38465</v>
      </c>
      <c r="G8" s="234"/>
      <c r="H8" s="608"/>
    </row>
    <row r="9" spans="1:8">
      <c r="A9" s="234"/>
      <c r="B9" s="566">
        <v>2669</v>
      </c>
      <c r="C9" s="234"/>
      <c r="D9" s="234"/>
      <c r="E9" s="234"/>
      <c r="F9" s="566">
        <f t="shared" ref="F9:F13" si="0">B9</f>
        <v>2669</v>
      </c>
      <c r="G9" s="234"/>
      <c r="H9" s="608"/>
    </row>
    <row r="10" spans="1:8">
      <c r="A10" s="603"/>
      <c r="B10" s="566">
        <v>1000</v>
      </c>
      <c r="C10" s="234"/>
      <c r="D10" s="234"/>
      <c r="E10" s="234"/>
      <c r="F10" s="566">
        <f t="shared" si="0"/>
        <v>1000</v>
      </c>
      <c r="G10" s="234"/>
      <c r="H10" s="608"/>
    </row>
    <row r="11" spans="1:8">
      <c r="A11" s="234"/>
      <c r="B11" s="566">
        <v>125</v>
      </c>
      <c r="C11" s="234"/>
      <c r="D11" s="234"/>
      <c r="E11" s="234"/>
      <c r="F11" s="566">
        <f t="shared" si="0"/>
        <v>125</v>
      </c>
      <c r="G11" s="234"/>
      <c r="H11" s="608"/>
    </row>
    <row r="12" spans="1:8">
      <c r="A12" s="603"/>
      <c r="B12" s="566">
        <v>20900</v>
      </c>
      <c r="C12" s="234"/>
      <c r="D12" s="234"/>
      <c r="E12" s="234"/>
      <c r="F12" s="566">
        <f t="shared" si="0"/>
        <v>20900</v>
      </c>
      <c r="G12" s="234"/>
      <c r="H12" s="608"/>
    </row>
    <row r="13" spans="1:8">
      <c r="A13" s="234"/>
      <c r="B13" s="566">
        <v>30000</v>
      </c>
      <c r="C13" s="234"/>
      <c r="D13" s="234"/>
      <c r="E13" s="234"/>
      <c r="F13" s="566">
        <f t="shared" si="0"/>
        <v>30000</v>
      </c>
      <c r="G13" s="234"/>
      <c r="H13" s="608"/>
    </row>
    <row r="14" spans="1:8">
      <c r="A14" s="234"/>
      <c r="B14" s="566"/>
      <c r="C14" s="566">
        <v>7500</v>
      </c>
      <c r="D14" s="234"/>
      <c r="E14" s="234"/>
      <c r="F14" s="566"/>
      <c r="G14" s="566">
        <f>C14</f>
        <v>7500</v>
      </c>
      <c r="H14" s="608"/>
    </row>
    <row r="15" spans="1:8">
      <c r="A15" s="252"/>
      <c r="B15" s="566">
        <v>7000</v>
      </c>
      <c r="C15" s="566"/>
      <c r="D15" s="234"/>
      <c r="E15" s="234"/>
      <c r="F15" s="566">
        <f>B15</f>
        <v>7000</v>
      </c>
      <c r="G15" s="566"/>
      <c r="H15" s="608"/>
    </row>
    <row r="16" spans="1:8">
      <c r="A16" s="234"/>
      <c r="B16" s="566"/>
      <c r="C16" s="566">
        <v>2500</v>
      </c>
      <c r="D16" s="234"/>
      <c r="E16" s="234"/>
      <c r="F16" s="566"/>
      <c r="G16" s="566">
        <f t="shared" ref="G16:G24" si="1">C16</f>
        <v>2500</v>
      </c>
      <c r="H16" s="608"/>
    </row>
    <row r="17" spans="1:8">
      <c r="A17" s="234"/>
      <c r="B17" s="566"/>
      <c r="C17" s="566">
        <v>22500</v>
      </c>
      <c r="D17" s="234"/>
      <c r="E17" s="234"/>
      <c r="F17" s="566"/>
      <c r="G17" s="566">
        <f t="shared" si="1"/>
        <v>22500</v>
      </c>
      <c r="H17" s="608"/>
    </row>
    <row r="18" spans="1:8">
      <c r="A18" s="234"/>
      <c r="B18" s="566"/>
      <c r="C18" s="566">
        <v>9725</v>
      </c>
      <c r="D18" s="234"/>
      <c r="E18" s="234"/>
      <c r="F18" s="566"/>
      <c r="G18" s="566">
        <f t="shared" si="1"/>
        <v>9725</v>
      </c>
      <c r="H18" s="608"/>
    </row>
    <row r="19" spans="1:8">
      <c r="A19" s="234"/>
      <c r="B19" s="592"/>
      <c r="C19" s="566">
        <v>700</v>
      </c>
      <c r="D19" s="609"/>
      <c r="E19" s="234"/>
      <c r="F19" s="592"/>
      <c r="G19" s="566">
        <f t="shared" si="1"/>
        <v>700</v>
      </c>
      <c r="H19" s="608"/>
    </row>
    <row r="20" spans="1:8">
      <c r="A20" s="234"/>
      <c r="B20" s="592"/>
      <c r="C20" s="566">
        <v>43.4</v>
      </c>
      <c r="D20" s="609"/>
      <c r="E20" s="234"/>
      <c r="F20" s="592"/>
      <c r="G20" s="566">
        <f t="shared" si="1"/>
        <v>43.4</v>
      </c>
      <c r="H20" s="608"/>
    </row>
    <row r="21" spans="1:8">
      <c r="A21" s="234"/>
      <c r="B21" s="592"/>
      <c r="C21" s="566">
        <v>10.15</v>
      </c>
      <c r="D21" s="609"/>
      <c r="E21" s="234"/>
      <c r="F21" s="592"/>
      <c r="G21" s="566">
        <f t="shared" si="1"/>
        <v>10.15</v>
      </c>
      <c r="H21" s="608"/>
    </row>
    <row r="22" spans="1:8">
      <c r="A22" s="252"/>
      <c r="B22" s="566"/>
      <c r="C22" s="566">
        <v>2125</v>
      </c>
      <c r="D22" s="234"/>
      <c r="E22" s="234"/>
      <c r="F22" s="566"/>
      <c r="G22" s="566">
        <f t="shared" si="1"/>
        <v>2125</v>
      </c>
      <c r="H22" s="608"/>
    </row>
    <row r="23" spans="1:8">
      <c r="A23" s="234"/>
      <c r="B23" s="566"/>
      <c r="C23" s="566">
        <v>225</v>
      </c>
      <c r="D23" s="234"/>
      <c r="E23" s="234"/>
      <c r="F23" s="566"/>
      <c r="G23" s="566">
        <f t="shared" si="1"/>
        <v>225</v>
      </c>
      <c r="H23" s="608"/>
    </row>
    <row r="24" spans="1:8">
      <c r="A24" s="234"/>
      <c r="B24" s="566"/>
      <c r="C24" s="566">
        <v>47200</v>
      </c>
      <c r="D24" s="234"/>
      <c r="E24" s="234"/>
      <c r="F24" s="566"/>
      <c r="G24" s="566">
        <f t="shared" si="1"/>
        <v>47200</v>
      </c>
      <c r="H24" s="608"/>
    </row>
    <row r="25" spans="1:8">
      <c r="A25" s="234"/>
      <c r="B25" s="566">
        <v>20000</v>
      </c>
      <c r="C25" s="566"/>
      <c r="D25" s="234"/>
      <c r="E25" s="234"/>
      <c r="F25" s="566">
        <f>B25</f>
        <v>20000</v>
      </c>
      <c r="G25" s="566"/>
      <c r="H25" s="608"/>
    </row>
    <row r="26" spans="1:8">
      <c r="A26" s="234"/>
      <c r="B26" s="566">
        <v>18500</v>
      </c>
      <c r="C26" s="566">
        <v>20900</v>
      </c>
      <c r="D26" s="566">
        <f>B26</f>
        <v>18500</v>
      </c>
      <c r="E26" s="566">
        <f>C26</f>
        <v>20900</v>
      </c>
      <c r="F26" s="566"/>
      <c r="G26" s="566"/>
      <c r="H26" s="608"/>
    </row>
    <row r="27" spans="1:8">
      <c r="A27" s="603"/>
      <c r="B27" s="566"/>
      <c r="C27" s="566">
        <v>166060</v>
      </c>
      <c r="D27" s="566"/>
      <c r="E27" s="566">
        <f>C27</f>
        <v>166060</v>
      </c>
      <c r="F27" s="566"/>
      <c r="G27" s="566"/>
      <c r="H27" s="608"/>
    </row>
    <row r="28" spans="1:8">
      <c r="A28" s="234"/>
      <c r="B28" s="566">
        <v>180</v>
      </c>
      <c r="C28" s="566"/>
      <c r="D28" s="566">
        <v>180</v>
      </c>
      <c r="E28" s="566"/>
      <c r="F28" s="566"/>
      <c r="G28" s="566"/>
      <c r="H28" s="608"/>
    </row>
    <row r="29" spans="1:8">
      <c r="A29" s="234"/>
      <c r="B29" s="566"/>
      <c r="C29" s="566">
        <v>6375</v>
      </c>
      <c r="D29" s="566"/>
      <c r="E29" s="566">
        <f>C29</f>
        <v>6375</v>
      </c>
      <c r="F29" s="566"/>
      <c r="G29" s="566"/>
      <c r="H29" s="608"/>
    </row>
    <row r="30" spans="1:8">
      <c r="A30" s="234"/>
      <c r="B30" s="566">
        <v>92500</v>
      </c>
      <c r="C30" s="566"/>
      <c r="D30" s="566">
        <v>92500</v>
      </c>
      <c r="E30" s="566"/>
      <c r="F30" s="566"/>
      <c r="G30" s="566"/>
      <c r="H30" s="608"/>
    </row>
    <row r="31" spans="1:8">
      <c r="A31" s="234"/>
      <c r="B31" s="566"/>
      <c r="C31" s="566">
        <v>890</v>
      </c>
      <c r="D31" s="566"/>
      <c r="E31" s="566">
        <f>C31</f>
        <v>890</v>
      </c>
      <c r="F31" s="566"/>
      <c r="G31" s="566"/>
      <c r="H31" s="608"/>
    </row>
    <row r="32" spans="1:8">
      <c r="A32" s="234"/>
      <c r="B32" s="566">
        <v>275</v>
      </c>
      <c r="C32" s="566"/>
      <c r="D32" s="566">
        <v>275</v>
      </c>
      <c r="E32" s="566"/>
      <c r="F32" s="566"/>
      <c r="G32" s="566"/>
      <c r="H32" s="608"/>
    </row>
    <row r="33" spans="1:47">
      <c r="A33" s="325"/>
      <c r="B33" s="566">
        <v>26400</v>
      </c>
      <c r="C33" s="566"/>
      <c r="D33" s="566">
        <v>26400</v>
      </c>
      <c r="E33" s="566"/>
      <c r="F33" s="566"/>
      <c r="G33" s="566"/>
      <c r="H33" s="608"/>
    </row>
    <row r="34" spans="1:47">
      <c r="A34" s="234"/>
      <c r="B34" s="566">
        <v>18700</v>
      </c>
      <c r="C34" s="566"/>
      <c r="D34" s="566">
        <f>B34</f>
        <v>18700</v>
      </c>
      <c r="E34" s="566"/>
      <c r="F34" s="566"/>
      <c r="G34" s="566"/>
      <c r="H34" s="608"/>
    </row>
    <row r="35" spans="1:47">
      <c r="A35" s="234"/>
      <c r="B35" s="566">
        <v>1864.55</v>
      </c>
      <c r="C35" s="566"/>
      <c r="D35" s="566">
        <f t="shared" ref="D35:D40" si="2">B35</f>
        <v>1864.55</v>
      </c>
      <c r="E35" s="566"/>
      <c r="F35" s="566"/>
      <c r="G35" s="566"/>
      <c r="H35" s="608"/>
    </row>
    <row r="36" spans="1:47">
      <c r="A36" s="234"/>
      <c r="B36" s="566">
        <v>4500</v>
      </c>
      <c r="C36" s="566"/>
      <c r="D36" s="566">
        <f t="shared" si="2"/>
        <v>4500</v>
      </c>
      <c r="E36" s="566"/>
      <c r="F36" s="566"/>
      <c r="G36" s="566"/>
      <c r="H36" s="608"/>
    </row>
    <row r="37" spans="1:47">
      <c r="A37" s="234"/>
      <c r="B37" s="566">
        <v>1000</v>
      </c>
      <c r="C37" s="566"/>
      <c r="D37" s="566">
        <f t="shared" si="2"/>
        <v>1000</v>
      </c>
      <c r="E37" s="566"/>
      <c r="F37" s="566"/>
      <c r="G37" s="566"/>
      <c r="H37" s="608"/>
    </row>
    <row r="38" spans="1:47">
      <c r="A38" s="234"/>
      <c r="B38" s="566">
        <v>2000</v>
      </c>
      <c r="C38" s="566"/>
      <c r="D38" s="566">
        <f t="shared" si="2"/>
        <v>2000</v>
      </c>
      <c r="E38" s="566"/>
      <c r="F38" s="566"/>
      <c r="G38" s="566"/>
      <c r="H38" s="608"/>
    </row>
    <row r="39" spans="1:47">
      <c r="A39" s="603"/>
      <c r="B39" s="566">
        <v>300</v>
      </c>
      <c r="C39" s="566"/>
      <c r="D39" s="566">
        <f t="shared" si="2"/>
        <v>300</v>
      </c>
      <c r="E39" s="566"/>
      <c r="F39" s="566"/>
      <c r="G39" s="566"/>
      <c r="H39" s="608"/>
    </row>
    <row r="40" spans="1:47" ht="15.75" thickBot="1">
      <c r="A40" s="325"/>
      <c r="B40" s="597">
        <v>375</v>
      </c>
      <c r="C40" s="597"/>
      <c r="D40" s="597">
        <f t="shared" si="2"/>
        <v>375</v>
      </c>
      <c r="E40" s="597"/>
      <c r="F40" s="597"/>
      <c r="G40" s="597"/>
      <c r="H40" s="608"/>
    </row>
    <row r="41" spans="1:47" ht="15.75" thickBot="1">
      <c r="A41" s="234"/>
      <c r="B41" s="610">
        <f t="shared" ref="B41:G41" si="3">SUM(B8:B40)</f>
        <v>286753.55</v>
      </c>
      <c r="C41" s="610">
        <f t="shared" si="3"/>
        <v>286753.55</v>
      </c>
      <c r="D41" s="610">
        <f t="shared" si="3"/>
        <v>166594.54999999999</v>
      </c>
      <c r="E41" s="610">
        <f t="shared" si="3"/>
        <v>194225</v>
      </c>
      <c r="F41" s="610">
        <f t="shared" si="3"/>
        <v>120159</v>
      </c>
      <c r="G41" s="610">
        <f t="shared" si="3"/>
        <v>92528.55</v>
      </c>
      <c r="H41" s="608"/>
    </row>
    <row r="42" spans="1:47" ht="16.5" thickTop="1" thickBot="1">
      <c r="A42" s="325"/>
      <c r="B42" s="603"/>
      <c r="C42" s="325"/>
      <c r="D42" s="597">
        <f>E41-D41</f>
        <v>27630.450000000012</v>
      </c>
      <c r="E42" s="597"/>
      <c r="F42" s="597"/>
      <c r="G42" s="597">
        <f>D42</f>
        <v>27630.450000000012</v>
      </c>
      <c r="H42" s="611"/>
    </row>
    <row r="43" spans="1:47" ht="15.75" thickBot="1">
      <c r="A43" s="234"/>
      <c r="B43" s="234"/>
      <c r="C43" s="234"/>
      <c r="D43" s="610">
        <f>D41+D42</f>
        <v>194225</v>
      </c>
      <c r="E43" s="610">
        <f>E41+E42</f>
        <v>194225</v>
      </c>
      <c r="F43" s="610">
        <f>F41+F42</f>
        <v>120159</v>
      </c>
      <c r="G43" s="610">
        <f>G41+G42</f>
        <v>120159.00000000001</v>
      </c>
      <c r="H43" s="611"/>
    </row>
    <row r="44" spans="1:47" ht="15.75" thickTop="1">
      <c r="A44" s="325"/>
      <c r="B44" s="325"/>
      <c r="C44" s="325"/>
      <c r="D44" s="603"/>
      <c r="E44" s="603"/>
      <c r="F44" s="603"/>
      <c r="G44" s="603"/>
      <c r="H44" s="356"/>
    </row>
    <row r="45" spans="1:47">
      <c r="H45" s="353"/>
    </row>
    <row r="46" spans="1:47">
      <c r="B46" s="105" t="s">
        <v>469</v>
      </c>
      <c r="C46" s="105" t="s">
        <v>470</v>
      </c>
      <c r="J46" s="579"/>
      <c r="K46" s="579"/>
      <c r="L46" s="579"/>
      <c r="M46" s="579"/>
      <c r="N46" s="612"/>
      <c r="O46" s="612"/>
      <c r="P46" s="612"/>
      <c r="Q46" s="612"/>
      <c r="R46" s="612"/>
      <c r="S46" s="612"/>
      <c r="T46" s="612"/>
      <c r="U46" s="612"/>
      <c r="V46" s="612"/>
      <c r="W46" s="612"/>
      <c r="X46" s="612"/>
      <c r="Y46" s="612"/>
      <c r="Z46" s="612"/>
      <c r="AA46" s="612"/>
      <c r="AB46" s="612"/>
      <c r="AC46" s="612"/>
      <c r="AD46" s="612"/>
      <c r="AE46" s="612"/>
      <c r="AF46" s="612"/>
      <c r="AG46" s="612"/>
      <c r="AH46" s="612"/>
      <c r="AI46" s="612"/>
      <c r="AJ46" s="612"/>
      <c r="AK46" s="612"/>
      <c r="AL46" s="612"/>
      <c r="AM46" s="612"/>
      <c r="AN46" s="612"/>
      <c r="AO46" s="612"/>
      <c r="AP46" s="612"/>
      <c r="AQ46" s="612"/>
      <c r="AR46" s="612"/>
      <c r="AS46" s="612"/>
      <c r="AT46" s="612"/>
      <c r="AU46" s="612"/>
    </row>
    <row r="47" spans="1:47">
      <c r="C47" s="613" t="s">
        <v>471</v>
      </c>
      <c r="K47" s="105"/>
      <c r="N47" s="157"/>
      <c r="O47" s="157"/>
      <c r="P47" s="157"/>
      <c r="Q47" s="157"/>
    </row>
  </sheetData>
  <mergeCells count="4">
    <mergeCell ref="B6:C6"/>
    <mergeCell ref="D6:E6"/>
    <mergeCell ref="F6:G6"/>
    <mergeCell ref="J46:M4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1D9D3-7FCB-4EBA-8B8B-85B6972B44B7}">
  <dimension ref="A1:M37"/>
  <sheetViews>
    <sheetView workbookViewId="0">
      <selection activeCell="U15" sqref="U15"/>
    </sheetView>
  </sheetViews>
  <sheetFormatPr defaultColWidth="9.140625" defaultRowHeight="12.75"/>
  <cols>
    <col min="1" max="1" width="2.28515625" style="625" customWidth="1"/>
    <col min="2" max="2" width="0.42578125" style="625" customWidth="1"/>
    <col min="3" max="3" width="3.5703125" style="625" customWidth="1"/>
    <col min="4" max="4" width="4.42578125" style="625" customWidth="1"/>
    <col min="5" max="6" width="3.42578125" style="625" customWidth="1"/>
    <col min="7" max="7" width="22.42578125" style="625" customWidth="1"/>
    <col min="8" max="8" width="11" style="625" customWidth="1"/>
    <col min="9" max="12" width="12.7109375" style="625" customWidth="1"/>
    <col min="13" max="13" width="2.28515625" style="625" customWidth="1"/>
    <col min="14" max="16384" width="9.140625" style="625"/>
  </cols>
  <sheetData>
    <row r="1" spans="1:13" s="615" customFormat="1" ht="15">
      <c r="A1" s="614" t="s">
        <v>472</v>
      </c>
      <c r="B1" s="614"/>
      <c r="C1" s="614"/>
      <c r="D1" s="614"/>
      <c r="E1" s="614"/>
      <c r="F1" s="614"/>
      <c r="G1" s="614"/>
    </row>
    <row r="2" spans="1:13" s="615" customFormat="1" ht="15">
      <c r="A2" s="616" t="s">
        <v>473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</row>
    <row r="3" spans="1:13" s="615" customFormat="1" ht="15">
      <c r="A3" s="617" t="s">
        <v>474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</row>
    <row r="4" spans="1:13" s="615" customFormat="1" ht="15">
      <c r="A4" s="617" t="s">
        <v>431</v>
      </c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</row>
    <row r="5" spans="1:13" s="615" customFormat="1" ht="15">
      <c r="A5" s="618"/>
      <c r="B5" s="618"/>
      <c r="C5" s="619"/>
      <c r="D5" s="619"/>
      <c r="E5" s="619"/>
      <c r="F5" s="619"/>
      <c r="G5" s="619"/>
      <c r="H5" s="619"/>
      <c r="I5" s="619"/>
      <c r="J5" s="619"/>
      <c r="K5" s="619"/>
      <c r="L5" s="619"/>
      <c r="M5" s="618"/>
    </row>
    <row r="6" spans="1:13" s="615" customFormat="1" ht="15">
      <c r="A6" s="618"/>
      <c r="B6" s="618"/>
      <c r="C6" s="618"/>
      <c r="D6" s="618"/>
      <c r="E6" s="618"/>
      <c r="F6" s="618"/>
      <c r="G6" s="618"/>
      <c r="H6" s="618"/>
      <c r="I6" s="618"/>
      <c r="J6" s="618"/>
      <c r="K6" s="618"/>
      <c r="L6" s="618"/>
      <c r="M6" s="618"/>
    </row>
    <row r="7" spans="1:13" s="615" customFormat="1" ht="15">
      <c r="A7" s="620"/>
      <c r="B7" s="618"/>
      <c r="C7" s="621" t="s">
        <v>475</v>
      </c>
      <c r="D7" s="618"/>
      <c r="E7" s="618"/>
      <c r="F7" s="618"/>
      <c r="G7" s="618"/>
      <c r="H7" s="618"/>
      <c r="I7" s="622"/>
      <c r="J7" s="622"/>
      <c r="K7" s="622"/>
      <c r="L7" s="622"/>
      <c r="M7" s="618"/>
    </row>
    <row r="8" spans="1:13" s="615" customFormat="1" ht="15">
      <c r="A8" s="620"/>
      <c r="B8" s="618"/>
      <c r="C8" s="621"/>
      <c r="D8" s="618" t="s">
        <v>47</v>
      </c>
      <c r="E8" s="618"/>
      <c r="F8" s="618"/>
      <c r="G8" s="618"/>
      <c r="H8" s="618"/>
      <c r="I8" s="566"/>
      <c r="J8" s="566"/>
      <c r="K8" s="566"/>
      <c r="L8" s="623">
        <v>429800</v>
      </c>
      <c r="M8" s="618"/>
    </row>
    <row r="9" spans="1:13" s="615" customFormat="1" ht="15.75" thickBot="1">
      <c r="A9" s="620"/>
      <c r="B9" s="618"/>
      <c r="C9" s="621"/>
      <c r="D9" s="618" t="s">
        <v>476</v>
      </c>
      <c r="E9" s="618"/>
      <c r="F9" s="618"/>
      <c r="G9" s="618"/>
      <c r="H9" s="618"/>
      <c r="I9" s="566"/>
      <c r="J9" s="566"/>
      <c r="K9" s="592"/>
      <c r="L9" s="598">
        <v>3150</v>
      </c>
      <c r="M9" s="618"/>
    </row>
    <row r="10" spans="1:13" s="615" customFormat="1" ht="15">
      <c r="A10" s="620"/>
      <c r="B10" s="618"/>
      <c r="C10" s="621"/>
      <c r="D10" s="618" t="s">
        <v>477</v>
      </c>
      <c r="E10" s="618"/>
      <c r="F10" s="618"/>
      <c r="G10" s="618"/>
      <c r="H10" s="618"/>
      <c r="I10" s="566"/>
      <c r="J10" s="566"/>
      <c r="K10" s="592"/>
      <c r="L10" s="594">
        <v>426650</v>
      </c>
      <c r="M10" s="618"/>
    </row>
    <row r="11" spans="1:13" s="615" customFormat="1" ht="15">
      <c r="A11" s="620"/>
      <c r="B11" s="618"/>
      <c r="C11" s="621" t="s">
        <v>478</v>
      </c>
      <c r="D11" s="618"/>
      <c r="E11" s="618"/>
      <c r="F11" s="618"/>
      <c r="G11" s="618"/>
      <c r="H11" s="618"/>
      <c r="I11" s="566"/>
      <c r="J11" s="566"/>
      <c r="K11" s="566"/>
      <c r="L11" s="592"/>
      <c r="M11" s="618"/>
    </row>
    <row r="12" spans="1:13" s="615" customFormat="1" ht="15">
      <c r="A12" s="620"/>
      <c r="B12" s="618"/>
      <c r="C12" s="621"/>
      <c r="D12" s="618" t="s">
        <v>479</v>
      </c>
      <c r="E12" s="618"/>
      <c r="F12" s="618"/>
      <c r="G12" s="618"/>
      <c r="H12" s="618"/>
      <c r="I12" s="566"/>
      <c r="J12" s="566"/>
      <c r="K12" s="623">
        <v>33125</v>
      </c>
      <c r="L12" s="566"/>
      <c r="M12" s="618"/>
    </row>
    <row r="13" spans="1:13" s="615" customFormat="1" ht="15">
      <c r="A13" s="620"/>
      <c r="B13" s="618"/>
      <c r="C13" s="621"/>
      <c r="D13" s="618" t="s">
        <v>128</v>
      </c>
      <c r="E13" s="618"/>
      <c r="F13" s="618"/>
      <c r="G13" s="618"/>
      <c r="H13" s="618"/>
      <c r="I13" s="566"/>
      <c r="J13" s="623">
        <v>179600</v>
      </c>
      <c r="K13" s="566"/>
      <c r="L13" s="566"/>
      <c r="M13" s="618"/>
    </row>
    <row r="14" spans="1:13" s="615" customFormat="1" ht="15.75" thickBot="1">
      <c r="A14" s="620"/>
      <c r="B14" s="618"/>
      <c r="C14" s="621"/>
      <c r="D14" s="618" t="s">
        <v>129</v>
      </c>
      <c r="E14" s="618"/>
      <c r="F14" s="618"/>
      <c r="G14" s="618"/>
      <c r="H14" s="618"/>
      <c r="I14" s="566"/>
      <c r="J14" s="597">
        <v>2200</v>
      </c>
      <c r="K14" s="566"/>
      <c r="L14" s="566"/>
      <c r="M14" s="618"/>
    </row>
    <row r="15" spans="1:13" s="615" customFormat="1" ht="15">
      <c r="A15" s="620"/>
      <c r="B15" s="618"/>
      <c r="C15" s="621"/>
      <c r="D15" s="618" t="s">
        <v>480</v>
      </c>
      <c r="E15" s="618"/>
      <c r="F15" s="618"/>
      <c r="G15" s="618"/>
      <c r="H15" s="618"/>
      <c r="I15" s="566"/>
      <c r="J15" s="593">
        <v>181800</v>
      </c>
      <c r="K15" s="566"/>
      <c r="L15" s="566"/>
      <c r="M15" s="618"/>
    </row>
    <row r="16" spans="1:13" s="615" customFormat="1" ht="15">
      <c r="A16" s="620"/>
      <c r="B16" s="618"/>
      <c r="C16" s="621"/>
      <c r="D16" s="618" t="s">
        <v>481</v>
      </c>
      <c r="E16" s="618"/>
      <c r="F16" s="618"/>
      <c r="G16" s="618"/>
      <c r="H16" s="618"/>
      <c r="I16" s="623">
        <v>2520</v>
      </c>
      <c r="J16" s="566"/>
      <c r="K16" s="592"/>
      <c r="L16" s="566"/>
      <c r="M16" s="618"/>
    </row>
    <row r="17" spans="1:13" s="615" customFormat="1" ht="15.75" thickBot="1">
      <c r="A17" s="620"/>
      <c r="B17" s="618"/>
      <c r="C17" s="621"/>
      <c r="D17" s="618"/>
      <c r="E17" s="618" t="s">
        <v>482</v>
      </c>
      <c r="F17" s="618"/>
      <c r="G17" s="618"/>
      <c r="H17" s="618"/>
      <c r="I17" s="597">
        <v>2350</v>
      </c>
      <c r="J17" s="597">
        <v>4870</v>
      </c>
      <c r="K17" s="592"/>
      <c r="L17" s="566"/>
      <c r="M17" s="618"/>
    </row>
    <row r="18" spans="1:13" s="615" customFormat="1" ht="15.75" thickBot="1">
      <c r="A18" s="620"/>
      <c r="B18" s="618"/>
      <c r="C18" s="621"/>
      <c r="D18" s="618" t="s">
        <v>483</v>
      </c>
      <c r="E18" s="618"/>
      <c r="F18" s="618"/>
      <c r="G18" s="618"/>
      <c r="H18" s="618"/>
      <c r="I18" s="593"/>
      <c r="J18" s="593"/>
      <c r="K18" s="598">
        <v>176930</v>
      </c>
      <c r="L18" s="566"/>
      <c r="M18" s="618"/>
    </row>
    <row r="19" spans="1:13" s="615" customFormat="1" ht="15">
      <c r="A19" s="620"/>
      <c r="B19" s="618"/>
      <c r="C19" s="621"/>
      <c r="D19" s="618" t="s">
        <v>484</v>
      </c>
      <c r="E19" s="618"/>
      <c r="F19" s="618"/>
      <c r="G19" s="618"/>
      <c r="H19" s="618"/>
      <c r="I19" s="566"/>
      <c r="J19" s="566"/>
      <c r="K19" s="594">
        <v>210055</v>
      </c>
      <c r="L19" s="566"/>
      <c r="M19" s="618"/>
    </row>
    <row r="20" spans="1:13" s="615" customFormat="1" ht="15.75" thickBot="1">
      <c r="A20" s="620"/>
      <c r="B20" s="618"/>
      <c r="C20" s="621"/>
      <c r="D20" s="618" t="s">
        <v>485</v>
      </c>
      <c r="E20" s="618"/>
      <c r="F20" s="618"/>
      <c r="G20" s="618"/>
      <c r="H20" s="618"/>
      <c r="I20" s="624"/>
      <c r="J20" s="624"/>
      <c r="K20" s="597">
        <v>35400</v>
      </c>
      <c r="L20" s="624"/>
      <c r="M20" s="618"/>
    </row>
    <row r="21" spans="1:13" s="615" customFormat="1" ht="15.75" thickBot="1">
      <c r="A21" s="620"/>
      <c r="B21" s="618"/>
      <c r="C21" s="621"/>
      <c r="D21" s="618" t="s">
        <v>478</v>
      </c>
      <c r="E21" s="618"/>
      <c r="F21" s="618"/>
      <c r="G21" s="618"/>
      <c r="H21" s="618"/>
      <c r="I21" s="566"/>
      <c r="J21" s="566"/>
      <c r="K21" s="593"/>
      <c r="L21" s="597">
        <v>174655</v>
      </c>
      <c r="M21" s="618"/>
    </row>
    <row r="22" spans="1:13" s="615" customFormat="1" ht="15">
      <c r="A22" s="620"/>
      <c r="B22" s="618"/>
      <c r="C22" s="621" t="s">
        <v>486</v>
      </c>
      <c r="D22" s="618"/>
      <c r="E22" s="618"/>
      <c r="F22" s="618"/>
      <c r="G22" s="618"/>
      <c r="H22" s="618"/>
      <c r="I22" s="593"/>
      <c r="J22" s="593"/>
      <c r="K22" s="593"/>
      <c r="L22" s="593">
        <v>251995</v>
      </c>
      <c r="M22" s="618"/>
    </row>
    <row r="23" spans="1:13" s="615" customFormat="1" ht="15">
      <c r="A23" s="620"/>
      <c r="B23" s="618"/>
      <c r="C23" s="621" t="s">
        <v>487</v>
      </c>
      <c r="D23" s="618"/>
      <c r="E23" s="618"/>
      <c r="F23" s="618"/>
      <c r="G23" s="618"/>
      <c r="H23" s="618"/>
      <c r="I23" s="566"/>
      <c r="J23" s="566"/>
      <c r="K23" s="566"/>
      <c r="L23" s="566"/>
      <c r="M23" s="618"/>
    </row>
    <row r="24" spans="1:13" s="615" customFormat="1" ht="15">
      <c r="A24" s="620"/>
      <c r="B24" s="618"/>
      <c r="C24" s="621"/>
      <c r="D24" s="618" t="s">
        <v>488</v>
      </c>
      <c r="E24" s="618"/>
      <c r="F24" s="618"/>
      <c r="G24" s="618"/>
      <c r="H24" s="618"/>
      <c r="I24" s="566"/>
      <c r="J24" s="566"/>
      <c r="K24" s="566"/>
      <c r="L24" s="566"/>
      <c r="M24" s="618"/>
    </row>
    <row r="25" spans="1:13" s="615" customFormat="1" ht="15">
      <c r="A25" s="620"/>
      <c r="B25" s="618"/>
      <c r="C25" s="621"/>
      <c r="D25" s="618"/>
      <c r="E25" s="618" t="s">
        <v>489</v>
      </c>
      <c r="F25" s="618"/>
      <c r="G25" s="618"/>
      <c r="H25" s="618"/>
      <c r="I25" s="566"/>
      <c r="J25" s="566">
        <v>38900</v>
      </c>
      <c r="K25" s="566"/>
      <c r="L25" s="566"/>
      <c r="M25" s="618"/>
    </row>
    <row r="26" spans="1:13" s="615" customFormat="1" ht="15">
      <c r="A26" s="620"/>
      <c r="B26" s="618"/>
      <c r="C26" s="621"/>
      <c r="D26" s="618"/>
      <c r="E26" s="618" t="s">
        <v>490</v>
      </c>
      <c r="F26" s="618"/>
      <c r="G26" s="618"/>
      <c r="H26" s="618"/>
      <c r="I26" s="566"/>
      <c r="J26" s="566">
        <v>1790</v>
      </c>
      <c r="K26" s="566"/>
      <c r="L26" s="566"/>
      <c r="M26" s="618"/>
    </row>
    <row r="27" spans="1:13" s="615" customFormat="1" ht="15">
      <c r="A27" s="620"/>
      <c r="B27" s="618"/>
      <c r="C27" s="621"/>
      <c r="D27" s="618"/>
      <c r="E27" s="618" t="s">
        <v>491</v>
      </c>
      <c r="F27" s="618"/>
      <c r="G27" s="618"/>
      <c r="H27" s="618"/>
      <c r="I27" s="566"/>
      <c r="J27" s="566"/>
      <c r="K27" s="566"/>
      <c r="L27" s="566"/>
      <c r="M27" s="618"/>
    </row>
    <row r="28" spans="1:13" s="615" customFormat="1" ht="15.75" thickBot="1">
      <c r="A28" s="620"/>
      <c r="B28" s="618"/>
      <c r="C28" s="621"/>
      <c r="D28" s="618"/>
      <c r="E28" s="618"/>
      <c r="F28" s="618" t="s">
        <v>492</v>
      </c>
      <c r="G28" s="618"/>
      <c r="H28" s="618"/>
      <c r="I28" s="566"/>
      <c r="J28" s="597">
        <v>1400</v>
      </c>
      <c r="K28" s="593"/>
      <c r="L28" s="566"/>
      <c r="M28" s="618"/>
    </row>
    <row r="29" spans="1:13" s="615" customFormat="1" ht="15">
      <c r="A29" s="620"/>
      <c r="B29" s="618"/>
      <c r="C29" s="621"/>
      <c r="D29" s="618"/>
      <c r="E29" s="618"/>
      <c r="F29" s="618"/>
      <c r="G29" s="618" t="s">
        <v>493</v>
      </c>
      <c r="H29" s="618"/>
      <c r="I29" s="566"/>
      <c r="J29" s="593"/>
      <c r="K29" s="566">
        <v>42090</v>
      </c>
      <c r="L29" s="566"/>
      <c r="M29" s="618"/>
    </row>
    <row r="30" spans="1:13" s="615" customFormat="1" ht="15">
      <c r="A30" s="620"/>
      <c r="B30" s="618"/>
      <c r="C30" s="621"/>
      <c r="D30" s="618" t="s">
        <v>494</v>
      </c>
      <c r="E30" s="618"/>
      <c r="F30" s="618"/>
      <c r="G30" s="618"/>
      <c r="H30" s="618"/>
      <c r="I30" s="566"/>
      <c r="J30" s="566"/>
      <c r="K30" s="566"/>
      <c r="L30" s="566"/>
      <c r="M30" s="618"/>
    </row>
    <row r="31" spans="1:13" s="615" customFormat="1" ht="15">
      <c r="A31" s="620"/>
      <c r="B31" s="618"/>
      <c r="C31" s="621"/>
      <c r="D31" s="618"/>
      <c r="E31" s="618" t="s">
        <v>495</v>
      </c>
      <c r="F31" s="618"/>
      <c r="G31" s="618"/>
      <c r="H31" s="618"/>
      <c r="I31" s="566"/>
      <c r="J31" s="566">
        <v>67200</v>
      </c>
      <c r="K31" s="566"/>
      <c r="L31" s="566"/>
      <c r="M31" s="618"/>
    </row>
    <row r="32" spans="1:13" s="615" customFormat="1" ht="15">
      <c r="A32" s="620"/>
      <c r="B32" s="618"/>
      <c r="C32" s="621"/>
      <c r="D32" s="618"/>
      <c r="E32" s="618" t="s">
        <v>496</v>
      </c>
      <c r="F32" s="618"/>
      <c r="G32" s="618"/>
      <c r="H32" s="618"/>
      <c r="I32" s="566"/>
      <c r="J32" s="566">
        <v>6300</v>
      </c>
      <c r="K32" s="566"/>
      <c r="L32" s="566"/>
      <c r="M32" s="618"/>
    </row>
    <row r="33" spans="1:13" s="615" customFormat="1" ht="15">
      <c r="A33" s="620"/>
      <c r="B33" s="618"/>
      <c r="C33" s="621"/>
      <c r="D33" s="618"/>
      <c r="E33" s="618" t="s">
        <v>497</v>
      </c>
      <c r="F33" s="618"/>
      <c r="G33" s="618"/>
      <c r="H33" s="618"/>
      <c r="I33" s="566"/>
      <c r="J33" s="624">
        <v>26900</v>
      </c>
      <c r="K33" s="566"/>
      <c r="L33" s="566"/>
      <c r="M33" s="618"/>
    </row>
    <row r="34" spans="1:13" s="615" customFormat="1" ht="15">
      <c r="A34" s="620"/>
      <c r="B34" s="618"/>
      <c r="C34" s="621"/>
      <c r="D34" s="618"/>
      <c r="E34" s="618" t="s">
        <v>498</v>
      </c>
      <c r="F34" s="618"/>
      <c r="G34" s="618"/>
      <c r="H34" s="618"/>
      <c r="I34" s="566"/>
      <c r="J34" s="624"/>
      <c r="K34" s="566"/>
      <c r="L34" s="566"/>
      <c r="M34" s="618"/>
    </row>
    <row r="35" spans="1:13" s="615" customFormat="1" ht="15.75" thickBot="1">
      <c r="A35" s="620"/>
      <c r="B35" s="618"/>
      <c r="C35" s="621"/>
      <c r="D35" s="618"/>
      <c r="E35" s="618"/>
      <c r="F35" s="618" t="s">
        <v>492</v>
      </c>
      <c r="G35" s="618"/>
      <c r="H35" s="618"/>
      <c r="I35" s="566"/>
      <c r="J35" s="597">
        <v>2440</v>
      </c>
      <c r="K35" s="566"/>
      <c r="L35" s="566"/>
      <c r="M35" s="618"/>
    </row>
    <row r="36" spans="1:13" s="615" customFormat="1" ht="15">
      <c r="A36" s="620"/>
      <c r="B36" s="618"/>
      <c r="C36" s="621"/>
      <c r="D36" s="618"/>
      <c r="E36" s="618"/>
      <c r="F36" s="618"/>
      <c r="G36" s="618" t="s">
        <v>499</v>
      </c>
      <c r="H36" s="618"/>
      <c r="I36" s="566"/>
      <c r="J36" s="593"/>
      <c r="K36" s="566">
        <v>102840</v>
      </c>
      <c r="L36" s="566"/>
      <c r="M36" s="618"/>
    </row>
    <row r="37" spans="1:13" s="615" customFormat="1" ht="15"/>
  </sheetData>
  <mergeCells count="3">
    <mergeCell ref="A2:M2"/>
    <mergeCell ref="A3:M3"/>
    <mergeCell ref="A4:M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0876F-630E-4C5C-87CD-A1044941E50C}">
  <dimension ref="A1:M31"/>
  <sheetViews>
    <sheetView workbookViewId="0">
      <selection sqref="A1:XFD1048576"/>
    </sheetView>
  </sheetViews>
  <sheetFormatPr defaultColWidth="9.140625" defaultRowHeight="15"/>
  <cols>
    <col min="1" max="1" width="2.28515625" style="627" customWidth="1"/>
    <col min="2" max="2" width="0.42578125" style="627" customWidth="1"/>
    <col min="3" max="3" width="3.5703125" style="627" customWidth="1"/>
    <col min="4" max="4" width="4.42578125" style="627" customWidth="1"/>
    <col min="5" max="6" width="3.42578125" style="627" customWidth="1"/>
    <col min="7" max="7" width="22.42578125" style="627" customWidth="1"/>
    <col min="8" max="8" width="16.7109375" style="627" customWidth="1"/>
    <col min="9" max="12" width="12.7109375" style="627" customWidth="1"/>
    <col min="13" max="13" width="2.28515625" style="627" customWidth="1"/>
    <col min="14" max="16384" width="9.140625" style="627"/>
  </cols>
  <sheetData>
    <row r="1" spans="1:13">
      <c r="A1" s="626" t="s">
        <v>500</v>
      </c>
    </row>
    <row r="2" spans="1:13">
      <c r="A2" s="628"/>
    </row>
    <row r="3" spans="1:13">
      <c r="A3" s="629" t="str">
        <f>'[4]Pr 13.1B'!A2:M2</f>
        <v>ComputerGeeks.com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</row>
    <row r="4" spans="1:13">
      <c r="A4" s="630" t="s">
        <v>501</v>
      </c>
      <c r="B4" s="630"/>
      <c r="C4" s="630"/>
      <c r="D4" s="630"/>
      <c r="E4" s="630"/>
      <c r="F4" s="630"/>
      <c r="G4" s="630"/>
      <c r="H4" s="630"/>
      <c r="I4" s="630"/>
      <c r="J4" s="630"/>
      <c r="K4" s="630"/>
      <c r="L4" s="630"/>
      <c r="M4" s="630"/>
    </row>
    <row r="5" spans="1:13">
      <c r="A5" s="630" t="s">
        <v>431</v>
      </c>
      <c r="B5" s="630"/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</row>
    <row r="6" spans="1:13">
      <c r="A6" s="631"/>
      <c r="B6" s="631"/>
      <c r="C6" s="632"/>
      <c r="D6" s="632"/>
      <c r="E6" s="632"/>
      <c r="F6" s="632"/>
      <c r="G6" s="632"/>
      <c r="H6" s="632"/>
      <c r="I6" s="632"/>
      <c r="J6" s="632"/>
      <c r="K6" s="632"/>
      <c r="L6" s="632"/>
      <c r="M6" s="631"/>
    </row>
    <row r="7" spans="1:13">
      <c r="A7" s="631"/>
      <c r="B7" s="631"/>
      <c r="C7" s="631"/>
      <c r="D7" s="631"/>
      <c r="E7" s="631"/>
      <c r="F7" s="631"/>
      <c r="G7" s="631"/>
      <c r="H7" s="631"/>
      <c r="I7" s="631"/>
      <c r="J7" s="631"/>
      <c r="K7" s="631"/>
      <c r="L7" s="631"/>
      <c r="M7" s="631"/>
    </row>
    <row r="8" spans="1:13">
      <c r="A8" s="633"/>
      <c r="B8" s="631"/>
      <c r="C8" s="634"/>
      <c r="D8" s="631" t="s">
        <v>502</v>
      </c>
      <c r="E8" s="631"/>
      <c r="F8" s="631"/>
      <c r="G8" s="631"/>
      <c r="H8" s="631"/>
      <c r="I8" s="635"/>
      <c r="J8" s="635"/>
      <c r="K8" s="635"/>
      <c r="L8" s="635"/>
      <c r="M8" s="631"/>
    </row>
    <row r="9" spans="1:13">
      <c r="A9" s="633"/>
      <c r="B9" s="631"/>
      <c r="C9" s="634"/>
      <c r="D9" s="631"/>
      <c r="E9" s="631" t="s">
        <v>503</v>
      </c>
      <c r="F9" s="631"/>
      <c r="G9" s="631"/>
      <c r="H9" s="631"/>
      <c r="I9" s="635"/>
      <c r="J9" s="635">
        <v>15900</v>
      </c>
      <c r="K9" s="635"/>
      <c r="L9" s="635"/>
      <c r="M9" s="631"/>
    </row>
    <row r="10" spans="1:13">
      <c r="A10" s="633"/>
      <c r="B10" s="631"/>
      <c r="C10" s="634"/>
      <c r="D10" s="631"/>
      <c r="E10" s="631" t="s">
        <v>504</v>
      </c>
      <c r="F10" s="631"/>
      <c r="G10" s="631"/>
      <c r="H10" s="631"/>
      <c r="I10" s="635"/>
      <c r="J10" s="635">
        <v>1150</v>
      </c>
      <c r="K10" s="635"/>
      <c r="L10" s="635"/>
      <c r="M10" s="631"/>
    </row>
    <row r="11" spans="1:13">
      <c r="A11" s="633"/>
      <c r="B11" s="631"/>
      <c r="C11" s="634"/>
      <c r="D11" s="631"/>
      <c r="E11" s="631" t="s">
        <v>376</v>
      </c>
      <c r="F11" s="631"/>
      <c r="G11" s="631"/>
      <c r="H11" s="631"/>
      <c r="I11" s="635"/>
      <c r="J11" s="635">
        <v>1500</v>
      </c>
      <c r="K11" s="635"/>
      <c r="L11" s="635"/>
      <c r="M11" s="631"/>
    </row>
    <row r="12" spans="1:13">
      <c r="A12" s="633"/>
      <c r="B12" s="631"/>
      <c r="C12" s="634"/>
      <c r="D12" s="631"/>
      <c r="E12" s="631" t="s">
        <v>505</v>
      </c>
      <c r="F12" s="631"/>
      <c r="G12" s="631"/>
      <c r="H12" s="631"/>
      <c r="I12" s="635"/>
      <c r="J12" s="635">
        <v>2400</v>
      </c>
      <c r="K12" s="635"/>
      <c r="L12" s="635"/>
      <c r="M12" s="631"/>
    </row>
    <row r="13" spans="1:13">
      <c r="A13" s="633"/>
      <c r="B13" s="631"/>
      <c r="C13" s="634"/>
      <c r="D13" s="631"/>
      <c r="E13" s="631" t="s">
        <v>248</v>
      </c>
      <c r="F13" s="631"/>
      <c r="G13" s="631"/>
      <c r="H13" s="631"/>
      <c r="I13" s="635"/>
      <c r="J13" s="635">
        <v>1380</v>
      </c>
      <c r="K13" s="635"/>
      <c r="L13" s="635"/>
      <c r="M13" s="631"/>
    </row>
    <row r="14" spans="1:13">
      <c r="A14" s="633"/>
      <c r="B14" s="631"/>
      <c r="C14" s="634"/>
      <c r="D14" s="631"/>
      <c r="E14" s="631" t="s">
        <v>336</v>
      </c>
      <c r="F14" s="631"/>
      <c r="G14" s="631"/>
      <c r="H14" s="631"/>
      <c r="I14" s="635"/>
      <c r="J14" s="635">
        <v>15250</v>
      </c>
      <c r="K14" s="635"/>
      <c r="L14" s="635"/>
      <c r="M14" s="631"/>
    </row>
    <row r="15" spans="1:13">
      <c r="A15" s="633"/>
      <c r="B15" s="631"/>
      <c r="C15" s="634"/>
      <c r="D15" s="631"/>
      <c r="E15" s="631" t="s">
        <v>506</v>
      </c>
      <c r="F15" s="631"/>
      <c r="G15" s="631"/>
      <c r="H15" s="631"/>
      <c r="I15" s="635"/>
      <c r="J15" s="635">
        <v>1750</v>
      </c>
      <c r="K15" s="635"/>
      <c r="L15" s="635"/>
      <c r="M15" s="631"/>
    </row>
    <row r="16" spans="1:13">
      <c r="A16" s="633"/>
      <c r="B16" s="631"/>
      <c r="C16" s="634"/>
      <c r="D16" s="631"/>
      <c r="E16" s="631" t="s">
        <v>390</v>
      </c>
      <c r="F16" s="631"/>
      <c r="G16" s="631"/>
      <c r="H16" s="631"/>
      <c r="I16" s="635"/>
      <c r="J16" s="635">
        <v>1050</v>
      </c>
      <c r="K16" s="635"/>
      <c r="L16" s="635"/>
      <c r="M16" s="631"/>
    </row>
    <row r="17" spans="1:13">
      <c r="A17" s="633"/>
      <c r="B17" s="631"/>
      <c r="C17" s="634"/>
      <c r="D17" s="631"/>
      <c r="E17" s="631" t="s">
        <v>507</v>
      </c>
      <c r="F17" s="631"/>
      <c r="G17" s="631"/>
      <c r="H17" s="631"/>
      <c r="I17" s="635"/>
      <c r="J17" s="635">
        <v>3000</v>
      </c>
      <c r="K17" s="635"/>
      <c r="L17" s="635"/>
      <c r="M17" s="631"/>
    </row>
    <row r="18" spans="1:13" ht="15" customHeight="1" thickBot="1">
      <c r="A18" s="633"/>
      <c r="B18" s="631"/>
      <c r="C18" s="634"/>
      <c r="D18" s="631"/>
      <c r="E18" s="631" t="s">
        <v>508</v>
      </c>
      <c r="F18" s="631"/>
      <c r="G18" s="631"/>
      <c r="H18" s="631"/>
      <c r="I18" s="635"/>
      <c r="J18" s="636">
        <v>1020</v>
      </c>
      <c r="K18" s="635"/>
      <c r="L18" s="635"/>
      <c r="M18" s="631"/>
    </row>
    <row r="19" spans="1:13" ht="15" customHeight="1" thickBot="1">
      <c r="A19" s="633"/>
      <c r="B19" s="631"/>
      <c r="C19" s="634"/>
      <c r="D19" s="631"/>
      <c r="E19" s="631"/>
      <c r="F19" s="631"/>
      <c r="G19" s="631" t="s">
        <v>509</v>
      </c>
      <c r="H19" s="631"/>
      <c r="I19" s="635"/>
      <c r="J19" s="637"/>
      <c r="K19" s="636">
        <v>44400</v>
      </c>
      <c r="L19" s="635"/>
      <c r="M19" s="631"/>
    </row>
    <row r="20" spans="1:13" ht="15" customHeight="1" thickBot="1">
      <c r="A20" s="633"/>
      <c r="B20" s="638"/>
      <c r="C20" s="631" t="s">
        <v>510</v>
      </c>
      <c r="D20" s="631"/>
      <c r="E20" s="631"/>
      <c r="F20" s="631"/>
      <c r="G20" s="631"/>
      <c r="H20" s="631"/>
      <c r="I20" s="635"/>
      <c r="J20" s="635"/>
      <c r="K20" s="637"/>
      <c r="L20" s="636">
        <v>189330</v>
      </c>
      <c r="M20" s="631"/>
    </row>
    <row r="21" spans="1:13">
      <c r="A21" s="633"/>
      <c r="B21" s="631"/>
      <c r="C21" s="634" t="s">
        <v>511</v>
      </c>
      <c r="D21" s="631"/>
      <c r="E21" s="631"/>
      <c r="F21" s="631"/>
      <c r="G21" s="631"/>
      <c r="H21" s="631"/>
      <c r="I21" s="635"/>
      <c r="J21" s="635"/>
      <c r="K21" s="635"/>
      <c r="L21" s="637">
        <v>62665</v>
      </c>
      <c r="M21" s="631"/>
    </row>
    <row r="22" spans="1:13">
      <c r="A22" s="633"/>
      <c r="B22" s="631"/>
      <c r="C22" s="634" t="s">
        <v>512</v>
      </c>
      <c r="D22" s="631"/>
      <c r="E22" s="631"/>
      <c r="F22" s="631"/>
      <c r="G22" s="631"/>
      <c r="H22" s="631"/>
      <c r="I22" s="635"/>
      <c r="J22" s="635"/>
      <c r="K22" s="635"/>
      <c r="L22" s="635"/>
      <c r="M22" s="631"/>
    </row>
    <row r="23" spans="1:13">
      <c r="A23" s="633"/>
      <c r="B23" s="631"/>
      <c r="C23" s="634"/>
      <c r="D23" s="631" t="s">
        <v>227</v>
      </c>
      <c r="E23" s="631"/>
      <c r="F23" s="631"/>
      <c r="G23" s="631"/>
      <c r="H23" s="631"/>
      <c r="I23" s="635"/>
      <c r="J23" s="635"/>
      <c r="K23" s="635">
        <v>462</v>
      </c>
      <c r="L23" s="635"/>
      <c r="M23" s="631"/>
    </row>
    <row r="24" spans="1:13">
      <c r="A24" s="633"/>
      <c r="B24" s="631"/>
      <c r="C24" s="634" t="s">
        <v>513</v>
      </c>
      <c r="D24" s="631"/>
      <c r="E24" s="631"/>
      <c r="F24" s="631"/>
      <c r="G24" s="631"/>
      <c r="H24" s="631"/>
      <c r="I24" s="635"/>
      <c r="J24" s="635"/>
      <c r="K24" s="635"/>
      <c r="L24" s="635"/>
      <c r="M24" s="631"/>
    </row>
    <row r="25" spans="1:13" ht="15" customHeight="1" thickBot="1">
      <c r="A25" s="633"/>
      <c r="B25" s="631"/>
      <c r="C25" s="634"/>
      <c r="D25" s="631" t="s">
        <v>400</v>
      </c>
      <c r="E25" s="631"/>
      <c r="F25" s="631"/>
      <c r="G25" s="631"/>
      <c r="H25" s="631"/>
      <c r="I25" s="635"/>
      <c r="J25" s="635"/>
      <c r="K25" s="636">
        <v>1600</v>
      </c>
      <c r="L25" s="635"/>
      <c r="M25" s="631"/>
    </row>
    <row r="26" spans="1:13" ht="15" customHeight="1" thickBot="1">
      <c r="A26" s="633"/>
      <c r="B26" s="631"/>
      <c r="C26" s="634" t="s">
        <v>514</v>
      </c>
      <c r="D26" s="631"/>
      <c r="E26" s="631"/>
      <c r="F26" s="631"/>
      <c r="G26" s="631"/>
      <c r="H26" s="631"/>
      <c r="I26" s="635"/>
      <c r="J26" s="635"/>
      <c r="K26" s="637"/>
      <c r="L26" s="636">
        <v>1138</v>
      </c>
      <c r="M26" s="631"/>
    </row>
    <row r="27" spans="1:13" ht="15" customHeight="1" thickBot="1">
      <c r="A27" s="633"/>
      <c r="B27" s="631"/>
      <c r="C27" s="634" t="s">
        <v>515</v>
      </c>
      <c r="D27" s="631"/>
      <c r="E27" s="631"/>
      <c r="F27" s="631"/>
      <c r="G27" s="631"/>
      <c r="H27" s="631"/>
      <c r="I27" s="635"/>
      <c r="J27" s="635"/>
      <c r="K27" s="635"/>
      <c r="L27" s="639">
        <v>61527</v>
      </c>
      <c r="M27" s="631"/>
    </row>
    <row r="28" spans="1:13" ht="15.75" thickTop="1">
      <c r="A28" s="640"/>
      <c r="B28" s="631"/>
      <c r="C28" s="634"/>
      <c r="D28" s="641"/>
      <c r="E28" s="641"/>
      <c r="F28" s="641"/>
      <c r="G28" s="641"/>
      <c r="H28" s="641"/>
      <c r="I28" s="635"/>
      <c r="J28" s="635"/>
      <c r="K28" s="635"/>
      <c r="L28" s="637"/>
      <c r="M28" s="641"/>
    </row>
    <row r="29" spans="1:13">
      <c r="A29" s="633"/>
      <c r="B29" s="631"/>
      <c r="C29" s="634"/>
      <c r="D29" s="631"/>
      <c r="E29" s="631"/>
      <c r="F29" s="631"/>
      <c r="G29" s="631"/>
      <c r="H29" s="631"/>
      <c r="I29" s="635"/>
      <c r="J29" s="635"/>
      <c r="K29" s="635"/>
      <c r="L29" s="635"/>
      <c r="M29" s="631"/>
    </row>
    <row r="30" spans="1:13">
      <c r="A30" s="633"/>
      <c r="B30" s="631"/>
      <c r="C30" s="634"/>
      <c r="D30" s="631"/>
      <c r="E30" s="631"/>
      <c r="F30" s="631"/>
      <c r="G30" s="631"/>
      <c r="H30" s="631"/>
      <c r="I30" s="635"/>
      <c r="J30" s="635"/>
      <c r="K30" s="635"/>
      <c r="L30" s="635"/>
      <c r="M30" s="631"/>
    </row>
    <row r="31" spans="1:13">
      <c r="B31" s="642"/>
      <c r="C31" s="643"/>
      <c r="I31" s="644"/>
      <c r="J31" s="644"/>
      <c r="K31" s="644"/>
      <c r="L31" s="644"/>
    </row>
  </sheetData>
  <mergeCells count="3">
    <mergeCell ref="A3:M3"/>
    <mergeCell ref="A4:M4"/>
    <mergeCell ref="A5:M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24092-D89F-48F9-8B40-0C1FD50279A9}">
  <dimension ref="A1:J80"/>
  <sheetViews>
    <sheetView workbookViewId="0">
      <selection sqref="A1:XFD1048576"/>
    </sheetView>
  </sheetViews>
  <sheetFormatPr defaultColWidth="9.140625" defaultRowHeight="12.75"/>
  <cols>
    <col min="1" max="1" width="2.28515625" style="625" customWidth="1"/>
    <col min="2" max="2" width="0.42578125" style="625" customWidth="1"/>
    <col min="3" max="3" width="3.5703125" style="625" customWidth="1"/>
    <col min="4" max="4" width="4.42578125" style="625" customWidth="1"/>
    <col min="5" max="5" width="3.42578125" style="625" customWidth="1"/>
    <col min="6" max="6" width="34.7109375" style="625" customWidth="1"/>
    <col min="7" max="7" width="11.42578125" style="625" customWidth="1"/>
    <col min="8" max="9" width="12.7109375" style="625" customWidth="1"/>
    <col min="10" max="10" width="2.28515625" style="625" customWidth="1"/>
    <col min="11" max="16384" width="9.140625" style="625"/>
  </cols>
  <sheetData>
    <row r="1" spans="1:10" s="615" customFormat="1" ht="15">
      <c r="A1" s="645" t="s">
        <v>500</v>
      </c>
    </row>
    <row r="2" spans="1:10" s="615" customFormat="1" ht="15"/>
    <row r="3" spans="1:10" s="615" customFormat="1" ht="15">
      <c r="A3" s="616" t="str">
        <f>'[4]Pr 13.1B'!A2:M2</f>
        <v>ComputerGeeks.com</v>
      </c>
      <c r="B3" s="616"/>
      <c r="C3" s="616"/>
      <c r="D3" s="616"/>
      <c r="E3" s="616"/>
      <c r="F3" s="616"/>
      <c r="G3" s="616"/>
      <c r="H3" s="616"/>
      <c r="I3" s="616"/>
      <c r="J3" s="616"/>
    </row>
    <row r="4" spans="1:10" s="615" customFormat="1" ht="15">
      <c r="A4" s="617" t="s">
        <v>516</v>
      </c>
      <c r="B4" s="617"/>
      <c r="C4" s="617"/>
      <c r="D4" s="617"/>
      <c r="E4" s="617"/>
      <c r="F4" s="617"/>
      <c r="G4" s="617"/>
      <c r="H4" s="617"/>
      <c r="I4" s="617"/>
      <c r="J4" s="617"/>
    </row>
    <row r="5" spans="1:10" s="615" customFormat="1" ht="15">
      <c r="A5" s="617" t="s">
        <v>431</v>
      </c>
      <c r="B5" s="617"/>
      <c r="C5" s="617"/>
      <c r="D5" s="617"/>
      <c r="E5" s="617"/>
      <c r="F5" s="617"/>
      <c r="G5" s="617"/>
      <c r="H5" s="617"/>
      <c r="I5" s="617"/>
      <c r="J5" s="617"/>
    </row>
    <row r="6" spans="1:10" s="615" customFormat="1" ht="3" customHeight="1">
      <c r="A6" s="619"/>
      <c r="B6" s="619"/>
      <c r="C6" s="619"/>
      <c r="D6" s="619"/>
      <c r="E6" s="619"/>
      <c r="F6" s="619"/>
      <c r="G6" s="619"/>
      <c r="H6" s="619"/>
      <c r="I6" s="619"/>
      <c r="J6" s="618"/>
    </row>
    <row r="7" spans="1:10" s="615" customFormat="1" ht="3" customHeight="1">
      <c r="A7" s="619"/>
      <c r="B7" s="619"/>
      <c r="C7" s="619"/>
      <c r="D7" s="619"/>
      <c r="E7" s="619"/>
      <c r="F7" s="619"/>
      <c r="G7" s="619"/>
      <c r="H7" s="619"/>
      <c r="I7" s="619"/>
    </row>
    <row r="8" spans="1:10" s="615" customFormat="1" ht="15">
      <c r="A8" s="620"/>
      <c r="B8" s="618"/>
      <c r="C8" s="621" t="s">
        <v>517</v>
      </c>
      <c r="D8" s="618"/>
      <c r="E8" s="618"/>
      <c r="F8" s="618"/>
      <c r="G8" s="618"/>
      <c r="H8" s="566"/>
      <c r="I8" s="623">
        <v>60940</v>
      </c>
      <c r="J8" s="618"/>
    </row>
    <row r="9" spans="1:10" s="615" customFormat="1" ht="15">
      <c r="A9" s="620"/>
      <c r="B9" s="618"/>
      <c r="C9" s="621" t="s">
        <v>515</v>
      </c>
      <c r="D9" s="618"/>
      <c r="E9" s="618"/>
      <c r="F9" s="618"/>
      <c r="G9" s="618"/>
      <c r="H9" s="623">
        <v>61527</v>
      </c>
      <c r="I9" s="566"/>
      <c r="J9" s="646"/>
    </row>
    <row r="10" spans="1:10" s="615" customFormat="1" ht="15.75" thickBot="1">
      <c r="A10" s="620"/>
      <c r="B10" s="618"/>
      <c r="C10" s="621" t="s">
        <v>518</v>
      </c>
      <c r="D10" s="618"/>
      <c r="E10" s="618"/>
      <c r="F10" s="618"/>
      <c r="G10" s="618"/>
      <c r="H10" s="597">
        <v>24000</v>
      </c>
      <c r="I10" s="566"/>
      <c r="J10" s="646"/>
    </row>
    <row r="11" spans="1:10" s="615" customFormat="1" ht="15.75" thickBot="1">
      <c r="A11" s="620"/>
      <c r="B11" s="618"/>
      <c r="C11" s="621" t="s">
        <v>519</v>
      </c>
      <c r="D11" s="618"/>
      <c r="E11" s="618"/>
      <c r="F11" s="618"/>
      <c r="G11" s="618"/>
      <c r="H11" s="593"/>
      <c r="I11" s="597">
        <f>H9-H10</f>
        <v>37527</v>
      </c>
      <c r="J11" s="646"/>
    </row>
    <row r="12" spans="1:10" s="615" customFormat="1" ht="15.75" thickBot="1">
      <c r="A12" s="620"/>
      <c r="B12" s="618"/>
      <c r="C12" s="621" t="s">
        <v>520</v>
      </c>
      <c r="D12" s="618"/>
      <c r="E12" s="618"/>
      <c r="F12" s="618"/>
      <c r="G12" s="618"/>
      <c r="H12" s="566"/>
      <c r="I12" s="647">
        <f>I8+I11</f>
        <v>98467</v>
      </c>
      <c r="J12" s="646"/>
    </row>
    <row r="13" spans="1:10" s="615" customFormat="1" ht="15.75" thickTop="1">
      <c r="A13" s="648"/>
      <c r="B13" s="646"/>
      <c r="C13" s="649"/>
      <c r="D13" s="646"/>
      <c r="E13" s="646"/>
      <c r="F13" s="646"/>
      <c r="G13" s="646"/>
      <c r="H13" s="624"/>
      <c r="I13" s="650"/>
      <c r="J13" s="646"/>
    </row>
    <row r="14" spans="1:10" s="615" customFormat="1" ht="15"/>
    <row r="15" spans="1:10" s="615" customFormat="1" ht="15"/>
    <row r="16" spans="1:10" s="615" customFormat="1" ht="15"/>
    <row r="17" s="615" customFormat="1" ht="15"/>
    <row r="18" s="615" customFormat="1" ht="15"/>
    <row r="19" s="615" customFormat="1" ht="15"/>
    <row r="20" s="615" customFormat="1" ht="15"/>
    <row r="21" s="615" customFormat="1" ht="15"/>
    <row r="22" s="615" customFormat="1" ht="15"/>
    <row r="23" s="615" customFormat="1" ht="15"/>
    <row r="24" s="615" customFormat="1" ht="15"/>
    <row r="25" s="615" customFormat="1" ht="15"/>
    <row r="26" s="615" customFormat="1" ht="15"/>
    <row r="27" s="615" customFormat="1" ht="15"/>
    <row r="28" s="615" customFormat="1" ht="15"/>
    <row r="29" s="615" customFormat="1" ht="15"/>
    <row r="30" s="615" customFormat="1" ht="15"/>
    <row r="31" s="615" customFormat="1" ht="15"/>
    <row r="32" s="615" customFormat="1" ht="15"/>
    <row r="33" s="615" customFormat="1" ht="15"/>
    <row r="34" s="615" customFormat="1" ht="15"/>
    <row r="35" s="615" customFormat="1" ht="15"/>
    <row r="36" s="615" customFormat="1" ht="15"/>
    <row r="37" s="615" customFormat="1" ht="15"/>
    <row r="38" s="615" customFormat="1" ht="15"/>
    <row r="39" s="615" customFormat="1" ht="15"/>
    <row r="40" s="615" customFormat="1" ht="15"/>
    <row r="41" s="615" customFormat="1" ht="15"/>
    <row r="42" s="615" customFormat="1" ht="15"/>
    <row r="43" s="615" customFormat="1" ht="15"/>
    <row r="44" s="615" customFormat="1" ht="15"/>
    <row r="45" s="615" customFormat="1" ht="15"/>
    <row r="46" s="615" customFormat="1" ht="15"/>
    <row r="47" s="615" customFormat="1" ht="15"/>
    <row r="48" s="615" customFormat="1" ht="15"/>
    <row r="49" s="615" customFormat="1" ht="15"/>
    <row r="50" s="615" customFormat="1" ht="15"/>
    <row r="51" s="615" customFormat="1" ht="15"/>
    <row r="52" s="615" customFormat="1" ht="15"/>
    <row r="53" s="615" customFormat="1" ht="15"/>
    <row r="54" s="615" customFormat="1" ht="15"/>
    <row r="55" s="615" customFormat="1" ht="15"/>
    <row r="56" s="615" customFormat="1" ht="15"/>
    <row r="57" s="615" customFormat="1" ht="15"/>
    <row r="58" s="615" customFormat="1" ht="15"/>
    <row r="59" s="615" customFormat="1" ht="15"/>
    <row r="60" s="615" customFormat="1" ht="15"/>
    <row r="61" s="615" customFormat="1" ht="15"/>
    <row r="62" s="615" customFormat="1" ht="15"/>
    <row r="63" s="615" customFormat="1" ht="15"/>
    <row r="64" s="615" customFormat="1" ht="15"/>
    <row r="65" s="615" customFormat="1" ht="15"/>
    <row r="66" s="615" customFormat="1" ht="15"/>
    <row r="67" s="615" customFormat="1" ht="15"/>
    <row r="68" s="615" customFormat="1" ht="15"/>
    <row r="69" s="615" customFormat="1" ht="15"/>
    <row r="70" s="615" customFormat="1" ht="15"/>
    <row r="71" s="615" customFormat="1" ht="15"/>
    <row r="72" s="615" customFormat="1" ht="15"/>
    <row r="73" s="615" customFormat="1" ht="15"/>
    <row r="74" s="615" customFormat="1" ht="15"/>
    <row r="75" s="615" customFormat="1" ht="15"/>
    <row r="76" s="615" customFormat="1" ht="15"/>
    <row r="77" s="615" customFormat="1" ht="15"/>
    <row r="78" s="615" customFormat="1" ht="15"/>
    <row r="79" s="615" customFormat="1" ht="15"/>
    <row r="80" s="615" customFormat="1" ht="15"/>
  </sheetData>
  <mergeCells count="3">
    <mergeCell ref="A3:J3"/>
    <mergeCell ref="A4:J4"/>
    <mergeCell ref="A5:J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C2630-F3B7-4972-990D-70656A3E1434}">
  <dimension ref="A1:K44"/>
  <sheetViews>
    <sheetView workbookViewId="0">
      <selection activeCell="P20" sqref="P20"/>
    </sheetView>
  </sheetViews>
  <sheetFormatPr defaultColWidth="9.140625" defaultRowHeight="12.75"/>
  <cols>
    <col min="1" max="1" width="1.85546875" style="625" customWidth="1"/>
    <col min="2" max="2" width="0.42578125" style="625" customWidth="1"/>
    <col min="3" max="3" width="3.5703125" style="625" customWidth="1"/>
    <col min="4" max="4" width="4.42578125" style="625" customWidth="1"/>
    <col min="5" max="5" width="3.42578125" style="625" customWidth="1"/>
    <col min="6" max="6" width="21.7109375" style="625" customWidth="1"/>
    <col min="7" max="7" width="11.5703125" style="625" customWidth="1"/>
    <col min="8" max="10" width="12.7109375" style="625" customWidth="1"/>
    <col min="11" max="11" width="3.5703125" style="625" customWidth="1"/>
    <col min="12" max="16384" width="9.140625" style="625"/>
  </cols>
  <sheetData>
    <row r="1" spans="1:11" s="615" customFormat="1" ht="15">
      <c r="A1" s="645" t="s">
        <v>500</v>
      </c>
      <c r="B1" s="614"/>
      <c r="C1" s="614"/>
      <c r="D1" s="614"/>
      <c r="E1" s="614"/>
      <c r="F1" s="614"/>
    </row>
    <row r="2" spans="1:11" s="615" customFormat="1" ht="15"/>
    <row r="3" spans="1:11" s="615" customFormat="1" ht="15">
      <c r="A3" s="616" t="str">
        <f>'[4]Pr 13.1B'!A2:M2</f>
        <v>ComputerGeeks.com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</row>
    <row r="4" spans="1:11" s="615" customFormat="1" ht="15">
      <c r="A4" s="617" t="s">
        <v>521</v>
      </c>
      <c r="B4" s="617"/>
      <c r="C4" s="617"/>
      <c r="D4" s="617"/>
      <c r="E4" s="617"/>
      <c r="F4" s="617"/>
      <c r="G4" s="617"/>
      <c r="H4" s="617"/>
      <c r="I4" s="617"/>
      <c r="J4" s="617"/>
      <c r="K4" s="617"/>
    </row>
    <row r="5" spans="1:11" s="615" customFormat="1" ht="15">
      <c r="A5" s="651" t="s">
        <v>522</v>
      </c>
      <c r="B5" s="652"/>
      <c r="C5" s="652"/>
      <c r="D5" s="652"/>
      <c r="E5" s="652"/>
      <c r="F5" s="652"/>
      <c r="G5" s="652"/>
      <c r="H5" s="652"/>
      <c r="I5" s="652"/>
      <c r="J5" s="652"/>
      <c r="K5" s="652"/>
    </row>
    <row r="6" spans="1:11" s="615" customFormat="1" ht="15">
      <c r="A6" s="618"/>
      <c r="B6" s="618"/>
      <c r="C6" s="619"/>
      <c r="D6" s="619"/>
      <c r="E6" s="619"/>
      <c r="F6" s="619"/>
      <c r="G6" s="619"/>
      <c r="H6" s="619"/>
      <c r="I6" s="619"/>
      <c r="J6" s="619"/>
      <c r="K6" s="618"/>
    </row>
    <row r="7" spans="1:11" s="615" customFormat="1" ht="15">
      <c r="A7" s="618"/>
      <c r="B7" s="618"/>
      <c r="C7" s="618"/>
      <c r="D7" s="618"/>
      <c r="E7" s="618"/>
      <c r="F7" s="618"/>
      <c r="G7" s="618"/>
      <c r="H7" s="618"/>
      <c r="I7" s="618"/>
      <c r="J7" s="618"/>
      <c r="K7" s="618"/>
    </row>
    <row r="8" spans="1:11" s="615" customFormat="1" ht="15">
      <c r="A8" s="620"/>
      <c r="B8" s="618"/>
      <c r="C8" s="653" t="s">
        <v>523</v>
      </c>
      <c r="D8" s="617"/>
      <c r="E8" s="617"/>
      <c r="F8" s="617"/>
      <c r="G8" s="617"/>
      <c r="H8" s="566"/>
      <c r="I8" s="566"/>
      <c r="J8" s="566"/>
      <c r="K8" s="618"/>
    </row>
    <row r="9" spans="1:11" s="615" customFormat="1" ht="15">
      <c r="A9" s="620"/>
      <c r="B9" s="618"/>
      <c r="C9" s="621" t="s">
        <v>524</v>
      </c>
      <c r="D9" s="618"/>
      <c r="E9" s="618"/>
      <c r="F9" s="618"/>
      <c r="G9" s="618"/>
      <c r="H9" s="566"/>
      <c r="I9" s="566"/>
      <c r="J9" s="566"/>
      <c r="K9" s="618"/>
    </row>
    <row r="10" spans="1:11" s="615" customFormat="1" ht="15">
      <c r="A10" s="620"/>
      <c r="B10" s="618"/>
      <c r="C10" s="621"/>
      <c r="D10" s="618" t="s">
        <v>16</v>
      </c>
      <c r="E10" s="618"/>
      <c r="F10" s="618"/>
      <c r="G10" s="618"/>
      <c r="H10" s="566"/>
      <c r="I10" s="566"/>
      <c r="J10" s="654">
        <v>12200</v>
      </c>
      <c r="K10" s="618"/>
    </row>
    <row r="11" spans="1:11" s="615" customFormat="1" ht="15">
      <c r="A11" s="620"/>
      <c r="B11" s="618"/>
      <c r="C11" s="621"/>
      <c r="D11" s="618" t="s">
        <v>525</v>
      </c>
      <c r="E11" s="618"/>
      <c r="F11" s="618"/>
      <c r="G11" s="618"/>
      <c r="H11" s="566"/>
      <c r="I11" s="566"/>
      <c r="J11" s="592">
        <v>100</v>
      </c>
      <c r="K11" s="618"/>
    </row>
    <row r="12" spans="1:11" s="615" customFormat="1" ht="15">
      <c r="A12" s="620"/>
      <c r="B12" s="618"/>
      <c r="C12" s="621"/>
      <c r="D12" s="618" t="s">
        <v>226</v>
      </c>
      <c r="E12" s="618"/>
      <c r="F12" s="618"/>
      <c r="G12" s="618"/>
      <c r="H12" s="566"/>
      <c r="I12" s="566"/>
      <c r="J12" s="592">
        <v>3200</v>
      </c>
      <c r="K12" s="618"/>
    </row>
    <row r="13" spans="1:11" s="615" customFormat="1" ht="15">
      <c r="A13" s="620"/>
      <c r="B13" s="618"/>
      <c r="C13" s="621"/>
      <c r="D13" s="618" t="s">
        <v>435</v>
      </c>
      <c r="E13" s="618"/>
      <c r="F13" s="618"/>
      <c r="G13" s="618"/>
      <c r="H13" s="566"/>
      <c r="I13" s="623">
        <v>19250</v>
      </c>
      <c r="J13" s="566"/>
      <c r="K13" s="618"/>
    </row>
    <row r="14" spans="1:11" s="615" customFormat="1" ht="15.75" thickBot="1">
      <c r="A14" s="620"/>
      <c r="B14" s="618"/>
      <c r="C14" s="621"/>
      <c r="D14" s="618" t="s">
        <v>526</v>
      </c>
      <c r="E14" s="618"/>
      <c r="F14" s="618"/>
      <c r="G14" s="618"/>
      <c r="H14" s="566"/>
      <c r="I14" s="597">
        <v>2250</v>
      </c>
      <c r="J14" s="566">
        <v>17000</v>
      </c>
      <c r="K14" s="618"/>
    </row>
    <row r="15" spans="1:11" s="615" customFormat="1" ht="15">
      <c r="A15" s="620"/>
      <c r="B15" s="618"/>
      <c r="C15" s="621"/>
      <c r="D15" s="618" t="s">
        <v>370</v>
      </c>
      <c r="E15" s="618"/>
      <c r="F15" s="618"/>
      <c r="G15" s="618"/>
      <c r="H15" s="566"/>
      <c r="I15" s="593"/>
      <c r="J15" s="566">
        <v>35400</v>
      </c>
      <c r="K15" s="618"/>
    </row>
    <row r="16" spans="1:11" s="615" customFormat="1" ht="15">
      <c r="A16" s="620"/>
      <c r="B16" s="618"/>
      <c r="C16" s="621"/>
      <c r="D16" s="618" t="s">
        <v>527</v>
      </c>
      <c r="E16" s="618"/>
      <c r="F16" s="618"/>
      <c r="G16" s="618"/>
      <c r="H16" s="566"/>
      <c r="I16" s="566"/>
      <c r="J16" s="566"/>
      <c r="K16" s="618"/>
    </row>
    <row r="17" spans="1:11" s="615" customFormat="1" ht="15">
      <c r="A17" s="620"/>
      <c r="B17" s="618"/>
      <c r="C17" s="621"/>
      <c r="D17" s="618"/>
      <c r="E17" s="618" t="s">
        <v>528</v>
      </c>
      <c r="F17" s="618"/>
      <c r="G17" s="618"/>
      <c r="H17" s="566"/>
      <c r="I17" s="566">
        <v>775</v>
      </c>
      <c r="J17" s="566"/>
      <c r="K17" s="618"/>
    </row>
    <row r="18" spans="1:11" s="615" customFormat="1" ht="15">
      <c r="A18" s="620"/>
      <c r="B18" s="618"/>
      <c r="C18" s="621"/>
      <c r="D18" s="618"/>
      <c r="E18" s="618" t="s">
        <v>529</v>
      </c>
      <c r="F18" s="618"/>
      <c r="G18" s="618"/>
      <c r="H18" s="566"/>
      <c r="I18" s="566">
        <v>780</v>
      </c>
      <c r="J18" s="566"/>
      <c r="K18" s="618"/>
    </row>
    <row r="19" spans="1:11" s="615" customFormat="1" ht="15.75" thickBot="1">
      <c r="A19" s="620"/>
      <c r="B19" s="618"/>
      <c r="C19" s="621"/>
      <c r="D19" s="618"/>
      <c r="E19" s="618" t="s">
        <v>377</v>
      </c>
      <c r="F19" s="618"/>
      <c r="G19" s="618"/>
      <c r="H19" s="566"/>
      <c r="I19" s="597">
        <v>2200</v>
      </c>
      <c r="J19" s="597">
        <v>3755</v>
      </c>
      <c r="K19" s="618"/>
    </row>
    <row r="20" spans="1:11" s="615" customFormat="1" ht="15">
      <c r="A20" s="620"/>
      <c r="B20" s="618"/>
      <c r="C20" s="621"/>
      <c r="D20" s="618" t="s">
        <v>530</v>
      </c>
      <c r="E20" s="618"/>
      <c r="F20" s="618"/>
      <c r="G20" s="618"/>
      <c r="H20" s="566"/>
      <c r="I20" s="593"/>
      <c r="J20" s="593">
        <v>71655</v>
      </c>
      <c r="K20" s="618"/>
    </row>
    <row r="21" spans="1:11" s="615" customFormat="1" ht="15">
      <c r="A21" s="620"/>
      <c r="B21" s="618"/>
      <c r="C21" s="621" t="s">
        <v>531</v>
      </c>
      <c r="D21" s="618"/>
      <c r="E21" s="618"/>
      <c r="F21" s="618"/>
      <c r="G21" s="618"/>
      <c r="H21" s="566"/>
      <c r="I21" s="566"/>
      <c r="J21" s="566"/>
      <c r="K21" s="618"/>
    </row>
    <row r="22" spans="1:11" s="615" customFormat="1" ht="15">
      <c r="A22" s="620"/>
      <c r="B22" s="618"/>
      <c r="C22" s="621"/>
      <c r="D22" s="618" t="s">
        <v>532</v>
      </c>
      <c r="E22" s="618"/>
      <c r="F22" s="618"/>
      <c r="G22" s="618"/>
      <c r="H22" s="566"/>
      <c r="I22" s="566">
        <v>7642</v>
      </c>
      <c r="J22" s="566"/>
      <c r="K22" s="618"/>
    </row>
    <row r="23" spans="1:11" s="615" customFormat="1" ht="15">
      <c r="A23" s="620"/>
      <c r="B23" s="618"/>
      <c r="C23" s="621"/>
      <c r="D23" s="618" t="s">
        <v>533</v>
      </c>
      <c r="E23" s="618"/>
      <c r="F23" s="618"/>
      <c r="G23" s="618"/>
      <c r="H23" s="623">
        <v>48500</v>
      </c>
      <c r="I23" s="566"/>
      <c r="J23" s="566"/>
      <c r="K23" s="618"/>
    </row>
    <row r="24" spans="1:11" s="615" customFormat="1" ht="15.75" thickBot="1">
      <c r="A24" s="620"/>
      <c r="B24" s="618"/>
      <c r="C24" s="621"/>
      <c r="D24" s="618" t="s">
        <v>534</v>
      </c>
      <c r="E24" s="618"/>
      <c r="F24" s="618"/>
      <c r="G24" s="618"/>
      <c r="H24" s="597">
        <v>13000</v>
      </c>
      <c r="I24" s="566">
        <v>35500</v>
      </c>
      <c r="J24" s="566"/>
      <c r="K24" s="618"/>
    </row>
    <row r="25" spans="1:11" s="615" customFormat="1" ht="15">
      <c r="A25" s="620"/>
      <c r="B25" s="618"/>
      <c r="C25" s="621"/>
      <c r="D25" s="618" t="s">
        <v>535</v>
      </c>
      <c r="E25" s="618"/>
      <c r="F25" s="618"/>
      <c r="G25" s="618"/>
      <c r="H25" s="593">
        <v>8000</v>
      </c>
      <c r="I25" s="566"/>
      <c r="J25" s="566"/>
      <c r="K25" s="618"/>
    </row>
    <row r="26" spans="1:11" s="615" customFormat="1" ht="15.75" thickBot="1">
      <c r="A26" s="620"/>
      <c r="B26" s="618"/>
      <c r="C26" s="621"/>
      <c r="D26" s="618" t="s">
        <v>534</v>
      </c>
      <c r="E26" s="618"/>
      <c r="F26" s="618"/>
      <c r="G26" s="618"/>
      <c r="H26" s="597">
        <v>2300</v>
      </c>
      <c r="I26" s="566">
        <v>5700</v>
      </c>
      <c r="J26" s="566"/>
      <c r="K26" s="618"/>
    </row>
    <row r="27" spans="1:11" s="615" customFormat="1" ht="15">
      <c r="A27" s="620"/>
      <c r="B27" s="618"/>
      <c r="C27" s="621"/>
      <c r="D27" s="618" t="s">
        <v>536</v>
      </c>
      <c r="E27" s="618"/>
      <c r="F27" s="618"/>
      <c r="G27" s="618"/>
      <c r="H27" s="593">
        <v>16400</v>
      </c>
      <c r="I27" s="566"/>
      <c r="J27" s="566"/>
      <c r="K27" s="618"/>
    </row>
    <row r="28" spans="1:11" s="615" customFormat="1" ht="15.75" thickBot="1">
      <c r="A28" s="620"/>
      <c r="B28" s="618"/>
      <c r="C28" s="621"/>
      <c r="D28" s="618" t="s">
        <v>534</v>
      </c>
      <c r="E28" s="618"/>
      <c r="F28" s="618"/>
      <c r="G28" s="618"/>
      <c r="H28" s="597">
        <v>3600</v>
      </c>
      <c r="I28" s="624">
        <v>12800</v>
      </c>
      <c r="J28" s="566"/>
      <c r="K28" s="618"/>
    </row>
    <row r="29" spans="1:11" s="615" customFormat="1" ht="15">
      <c r="A29" s="620"/>
      <c r="B29" s="618"/>
      <c r="C29" s="621"/>
      <c r="D29" s="618" t="s">
        <v>444</v>
      </c>
      <c r="E29" s="618"/>
      <c r="F29" s="618"/>
      <c r="G29" s="618"/>
      <c r="H29" s="650">
        <v>6000</v>
      </c>
      <c r="I29" s="624"/>
      <c r="J29" s="566"/>
      <c r="K29" s="618"/>
    </row>
    <row r="30" spans="1:11" s="615" customFormat="1" ht="15.75" thickBot="1">
      <c r="A30" s="620"/>
      <c r="B30" s="618"/>
      <c r="C30" s="621"/>
      <c r="D30" s="618" t="s">
        <v>534</v>
      </c>
      <c r="E30" s="618"/>
      <c r="F30" s="618"/>
      <c r="G30" s="618"/>
      <c r="H30" s="597">
        <v>2500</v>
      </c>
      <c r="I30" s="597">
        <v>3500</v>
      </c>
      <c r="J30" s="566"/>
      <c r="K30" s="618"/>
    </row>
    <row r="31" spans="1:11" s="615" customFormat="1" ht="15.75" thickBot="1">
      <c r="A31" s="620"/>
      <c r="B31" s="618"/>
      <c r="C31" s="621"/>
      <c r="D31" s="618" t="s">
        <v>537</v>
      </c>
      <c r="E31" s="618"/>
      <c r="F31" s="618"/>
      <c r="G31" s="618"/>
      <c r="H31" s="593"/>
      <c r="I31" s="593"/>
      <c r="J31" s="597">
        <v>65142</v>
      </c>
      <c r="K31" s="618"/>
    </row>
    <row r="32" spans="1:11" s="615" customFormat="1" ht="15.75" thickBot="1">
      <c r="A32" s="620"/>
      <c r="B32" s="618"/>
      <c r="C32" s="621" t="s">
        <v>538</v>
      </c>
      <c r="D32" s="618"/>
      <c r="E32" s="618"/>
      <c r="F32" s="618"/>
      <c r="G32" s="618"/>
      <c r="H32" s="566"/>
      <c r="I32" s="566"/>
      <c r="J32" s="647">
        <v>136797</v>
      </c>
      <c r="K32" s="618"/>
    </row>
    <row r="33" spans="1:11" s="615" customFormat="1" ht="15.75" thickTop="1">
      <c r="A33" s="620"/>
      <c r="B33" s="618"/>
      <c r="C33" s="621"/>
      <c r="D33" s="618"/>
      <c r="E33" s="618"/>
      <c r="F33" s="618"/>
      <c r="G33" s="618"/>
      <c r="H33" s="566"/>
      <c r="I33" s="566"/>
      <c r="J33" s="593"/>
      <c r="K33" s="618"/>
    </row>
    <row r="34" spans="1:11" s="615" customFormat="1" ht="15">
      <c r="A34" s="620"/>
      <c r="B34" s="618"/>
      <c r="C34" s="653" t="s">
        <v>539</v>
      </c>
      <c r="D34" s="617"/>
      <c r="E34" s="617"/>
      <c r="F34" s="617"/>
      <c r="G34" s="617"/>
      <c r="H34" s="566"/>
      <c r="I34" s="566"/>
      <c r="J34" s="566"/>
      <c r="K34" s="618"/>
    </row>
    <row r="35" spans="1:11" s="615" customFormat="1" ht="15">
      <c r="A35" s="620"/>
      <c r="B35" s="618"/>
      <c r="C35" s="621" t="s">
        <v>540</v>
      </c>
      <c r="D35" s="618"/>
      <c r="E35" s="618"/>
      <c r="F35" s="618"/>
      <c r="G35" s="618"/>
      <c r="H35" s="566"/>
      <c r="I35" s="566"/>
      <c r="J35" s="566"/>
      <c r="K35" s="618"/>
    </row>
    <row r="36" spans="1:11" s="615" customFormat="1" ht="15">
      <c r="A36" s="620"/>
      <c r="B36" s="618"/>
      <c r="C36" s="621"/>
      <c r="D36" s="618" t="s">
        <v>541</v>
      </c>
      <c r="E36" s="618"/>
      <c r="F36" s="618"/>
      <c r="G36" s="618"/>
      <c r="H36" s="566"/>
      <c r="I36" s="623">
        <v>4000</v>
      </c>
      <c r="J36" s="566"/>
      <c r="K36" s="618"/>
    </row>
    <row r="37" spans="1:11" s="615" customFormat="1" ht="15">
      <c r="A37" s="620"/>
      <c r="B37" s="618"/>
      <c r="C37" s="621"/>
      <c r="D37" s="618" t="s">
        <v>448</v>
      </c>
      <c r="E37" s="618"/>
      <c r="F37" s="618"/>
      <c r="G37" s="618"/>
      <c r="H37" s="566"/>
      <c r="I37" s="566">
        <v>14140</v>
      </c>
      <c r="J37" s="566"/>
      <c r="K37" s="618"/>
    </row>
    <row r="38" spans="1:11" ht="15.75" thickBot="1">
      <c r="A38" s="620"/>
      <c r="B38" s="618"/>
      <c r="C38" s="621"/>
      <c r="D38" s="618" t="s">
        <v>401</v>
      </c>
      <c r="E38" s="618"/>
      <c r="F38" s="618"/>
      <c r="G38" s="618"/>
      <c r="H38" s="566"/>
      <c r="I38" s="597">
        <v>240</v>
      </c>
      <c r="J38" s="566"/>
      <c r="K38" s="618"/>
    </row>
    <row r="39" spans="1:11" ht="15">
      <c r="A39" s="620"/>
      <c r="B39" s="618"/>
      <c r="C39" s="621"/>
      <c r="D39" s="618" t="s">
        <v>542</v>
      </c>
      <c r="E39" s="618"/>
      <c r="F39" s="618"/>
      <c r="G39" s="618"/>
      <c r="H39" s="566"/>
      <c r="I39" s="593"/>
      <c r="J39" s="623">
        <v>18380</v>
      </c>
      <c r="K39" s="618"/>
    </row>
    <row r="40" spans="1:11" ht="15">
      <c r="A40" s="620"/>
      <c r="B40" s="618"/>
      <c r="C40" s="621"/>
      <c r="D40" s="618"/>
      <c r="E40" s="618"/>
      <c r="F40" s="618"/>
      <c r="G40" s="618"/>
      <c r="H40" s="566"/>
      <c r="I40" s="593"/>
      <c r="J40" s="566"/>
      <c r="K40" s="618"/>
    </row>
    <row r="41" spans="1:11" ht="15">
      <c r="A41" s="620"/>
      <c r="B41" s="618"/>
      <c r="C41" s="621"/>
      <c r="D41" s="618"/>
      <c r="E41" s="618"/>
      <c r="F41" s="618"/>
      <c r="G41" s="618"/>
      <c r="H41" s="566"/>
      <c r="I41" s="593"/>
      <c r="J41" s="566"/>
      <c r="K41" s="618"/>
    </row>
    <row r="42" spans="1:11" ht="15">
      <c r="A42" s="620"/>
      <c r="B42" s="618"/>
      <c r="C42" s="621"/>
      <c r="D42" s="618"/>
      <c r="E42" s="618"/>
      <c r="F42" s="618"/>
      <c r="G42" s="618"/>
      <c r="H42" s="566"/>
      <c r="I42" s="593"/>
      <c r="J42" s="566"/>
      <c r="K42" s="618"/>
    </row>
    <row r="43" spans="1:11" ht="15">
      <c r="A43" s="620"/>
      <c r="B43" s="618"/>
      <c r="C43" s="621"/>
      <c r="D43" s="618"/>
      <c r="E43" s="618"/>
      <c r="F43" s="618"/>
      <c r="G43" s="618"/>
      <c r="H43" s="566"/>
      <c r="I43" s="593"/>
      <c r="J43" s="566"/>
      <c r="K43" s="618"/>
    </row>
    <row r="44" spans="1:11" ht="15">
      <c r="A44" s="648"/>
      <c r="B44" s="646"/>
      <c r="C44" s="649"/>
      <c r="D44" s="646"/>
      <c r="E44" s="646"/>
      <c r="F44" s="646"/>
      <c r="G44" s="646"/>
      <c r="H44" s="624"/>
      <c r="I44" s="624"/>
      <c r="J44" s="624"/>
      <c r="K44" s="646"/>
    </row>
  </sheetData>
  <mergeCells count="5">
    <mergeCell ref="A3:K3"/>
    <mergeCell ref="A4:K4"/>
    <mergeCell ref="A5:K5"/>
    <mergeCell ref="C8:G8"/>
    <mergeCell ref="C34:G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BCE97-A05D-459C-96E0-832737D66C60}">
  <dimension ref="A1:Q75"/>
  <sheetViews>
    <sheetView topLeftCell="A26" workbookViewId="0">
      <selection activeCell="O23" sqref="O23"/>
    </sheetView>
  </sheetViews>
  <sheetFormatPr defaultColWidth="10.28515625" defaultRowHeight="15"/>
  <cols>
    <col min="1" max="1" width="1.7109375" style="2" customWidth="1"/>
    <col min="2" max="2" width="5.140625" style="2" customWidth="1"/>
    <col min="3" max="3" width="2.7109375" style="2" customWidth="1"/>
    <col min="4" max="4" width="24" style="2" customWidth="1"/>
    <col min="5" max="5" width="7.5703125" style="2" customWidth="1"/>
    <col min="6" max="9" width="14.42578125" style="2" customWidth="1"/>
    <col min="10" max="10" width="1.42578125" style="2" customWidth="1"/>
    <col min="11" max="11" width="10.28515625" style="4"/>
    <col min="12" max="12" width="12.85546875" style="4" bestFit="1" customWidth="1"/>
    <col min="13" max="13" width="11.42578125" style="4" customWidth="1"/>
    <col min="14" max="16384" width="10.28515625" style="2"/>
  </cols>
  <sheetData>
    <row r="1" spans="1:16">
      <c r="A1" s="1" t="s">
        <v>104</v>
      </c>
      <c r="D1" s="3"/>
      <c r="G1" s="83"/>
      <c r="H1" s="83"/>
    </row>
    <row r="2" spans="1:16">
      <c r="A2" s="1"/>
      <c r="D2" s="3"/>
      <c r="G2" s="83"/>
      <c r="H2" s="83"/>
    </row>
    <row r="3" spans="1:16">
      <c r="B3" s="11" t="s">
        <v>105</v>
      </c>
      <c r="C3" s="11"/>
      <c r="D3" s="11"/>
      <c r="E3" s="11"/>
      <c r="F3" s="11"/>
      <c r="G3" s="11"/>
      <c r="H3" s="11"/>
      <c r="I3" s="11"/>
    </row>
    <row r="4" spans="1:16" ht="15" customHeight="1">
      <c r="B4" s="84" t="s">
        <v>106</v>
      </c>
      <c r="C4" s="7"/>
      <c r="D4" s="85"/>
      <c r="E4" s="85"/>
      <c r="F4" s="7"/>
      <c r="G4" s="7"/>
      <c r="H4" s="9" t="s">
        <v>107</v>
      </c>
      <c r="I4" s="9"/>
      <c r="L4" s="2"/>
      <c r="M4" s="6"/>
      <c r="N4" s="86"/>
      <c r="O4" s="86"/>
      <c r="P4" s="87"/>
    </row>
    <row r="5" spans="1:16" ht="5.0999999999999996" customHeight="1" thickBot="1"/>
    <row r="6" spans="1:16" s="12" customFormat="1" ht="15" customHeight="1" thickTop="1">
      <c r="B6" s="14" t="s">
        <v>3</v>
      </c>
      <c r="C6" s="15"/>
      <c r="D6" s="16" t="s">
        <v>4</v>
      </c>
      <c r="E6" s="17" t="s">
        <v>5</v>
      </c>
      <c r="F6" s="14" t="s">
        <v>6</v>
      </c>
      <c r="G6" s="14" t="s">
        <v>7</v>
      </c>
      <c r="H6" s="88" t="s">
        <v>108</v>
      </c>
      <c r="I6" s="88"/>
      <c r="K6" s="20"/>
      <c r="L6" s="20"/>
      <c r="M6" s="20"/>
    </row>
    <row r="7" spans="1:16" s="12" customFormat="1" ht="15" customHeight="1">
      <c r="B7" s="22"/>
      <c r="C7" s="23"/>
      <c r="D7" s="24"/>
      <c r="E7" s="25"/>
      <c r="F7" s="22"/>
      <c r="G7" s="22"/>
      <c r="H7" s="89" t="s">
        <v>6</v>
      </c>
      <c r="I7" s="90" t="s">
        <v>7</v>
      </c>
      <c r="K7" s="20"/>
      <c r="L7" s="20"/>
      <c r="M7" s="20"/>
    </row>
    <row r="8" spans="1:16" ht="15" customHeight="1">
      <c r="B8" s="91" t="s">
        <v>8</v>
      </c>
      <c r="C8" s="71"/>
      <c r="D8" s="72"/>
      <c r="E8" s="92"/>
      <c r="F8" s="93"/>
      <c r="G8" s="93"/>
      <c r="H8" s="34"/>
      <c r="I8" s="34"/>
    </row>
    <row r="9" spans="1:16" ht="15" customHeight="1">
      <c r="B9" s="91" t="s">
        <v>69</v>
      </c>
      <c r="C9" s="71">
        <v>1</v>
      </c>
      <c r="D9" s="72" t="s">
        <v>109</v>
      </c>
      <c r="E9" s="92" t="s">
        <v>110</v>
      </c>
      <c r="F9" s="94"/>
      <c r="G9" s="94"/>
      <c r="H9" s="39">
        <v>32155</v>
      </c>
      <c r="I9" s="39"/>
    </row>
    <row r="10" spans="1:16" ht="15" customHeight="1">
      <c r="B10" s="70"/>
      <c r="C10" s="71">
        <v>15</v>
      </c>
      <c r="D10" s="72"/>
      <c r="E10" s="92" t="s">
        <v>111</v>
      </c>
      <c r="F10" s="94">
        <f>'[1]P7.6B'!G13</f>
        <v>11664</v>
      </c>
      <c r="G10" s="94"/>
      <c r="H10" s="39">
        <f>H9+F10</f>
        <v>43819</v>
      </c>
      <c r="I10" s="39"/>
    </row>
    <row r="11" spans="1:16" ht="15" customHeight="1">
      <c r="B11" s="95"/>
      <c r="C11" s="71">
        <v>15</v>
      </c>
      <c r="D11" s="72"/>
      <c r="E11" s="92" t="s">
        <v>111</v>
      </c>
      <c r="F11" s="94">
        <f>'[1]P7.6B'!G19</f>
        <v>14875.92</v>
      </c>
      <c r="G11" s="94"/>
      <c r="H11" s="39">
        <f t="shared" ref="H11:H16" si="0">H10+F11</f>
        <v>58694.92</v>
      </c>
      <c r="I11" s="43"/>
    </row>
    <row r="12" spans="1:16" ht="15" customHeight="1">
      <c r="B12" s="95"/>
      <c r="C12" s="71">
        <v>16</v>
      </c>
      <c r="D12" s="72"/>
      <c r="E12" s="92" t="s">
        <v>111</v>
      </c>
      <c r="F12" s="94">
        <f>'[1]P7.6B'!G24</f>
        <v>5600</v>
      </c>
      <c r="G12" s="94"/>
      <c r="H12" s="39">
        <f t="shared" si="0"/>
        <v>64294.92</v>
      </c>
      <c r="I12" s="43"/>
    </row>
    <row r="13" spans="1:16" ht="15" customHeight="1">
      <c r="B13" s="95"/>
      <c r="C13" s="71">
        <v>19</v>
      </c>
      <c r="D13" s="72"/>
      <c r="E13" s="92" t="s">
        <v>112</v>
      </c>
      <c r="F13" s="94">
        <f>'[1]P7.6B'!G42</f>
        <v>9849.6</v>
      </c>
      <c r="G13" s="94"/>
      <c r="H13" s="39">
        <f t="shared" si="0"/>
        <v>74144.52</v>
      </c>
      <c r="I13" s="43"/>
    </row>
    <row r="14" spans="1:16" ht="15" customHeight="1">
      <c r="B14" s="95"/>
      <c r="C14" s="71">
        <v>29</v>
      </c>
      <c r="D14" s="72"/>
      <c r="E14" s="92" t="s">
        <v>112</v>
      </c>
      <c r="F14" s="94">
        <f>'[1]P7.6B'!G47</f>
        <v>10500</v>
      </c>
      <c r="G14" s="94"/>
      <c r="H14" s="39">
        <f t="shared" si="0"/>
        <v>84644.52</v>
      </c>
      <c r="I14" s="43"/>
    </row>
    <row r="15" spans="1:16" ht="15" customHeight="1">
      <c r="B15" s="95"/>
      <c r="C15" s="71">
        <v>30</v>
      </c>
      <c r="D15" s="72"/>
      <c r="E15" s="92" t="s">
        <v>112</v>
      </c>
      <c r="F15" s="94">
        <f>'[1]P7.6B'!G51</f>
        <v>10314</v>
      </c>
      <c r="G15" s="94"/>
      <c r="H15" s="39">
        <f t="shared" si="0"/>
        <v>94958.52</v>
      </c>
      <c r="I15" s="43"/>
    </row>
    <row r="16" spans="1:16" ht="15" customHeight="1">
      <c r="B16" s="95"/>
      <c r="C16" s="71">
        <v>30</v>
      </c>
      <c r="D16" s="72"/>
      <c r="E16" s="92" t="s">
        <v>112</v>
      </c>
      <c r="F16" s="94">
        <f>'[1]P7.6B'!G57</f>
        <v>12466.44</v>
      </c>
      <c r="G16" s="94"/>
      <c r="H16" s="39">
        <f t="shared" si="0"/>
        <v>107424.96000000001</v>
      </c>
      <c r="I16" s="43"/>
    </row>
    <row r="17" spans="2:17" ht="15" customHeight="1" thickBot="1">
      <c r="B17" s="50"/>
      <c r="C17" s="52"/>
      <c r="D17" s="52"/>
      <c r="E17" s="96"/>
      <c r="F17" s="97"/>
      <c r="G17" s="97"/>
      <c r="H17" s="54"/>
      <c r="I17" s="54"/>
    </row>
    <row r="19" spans="2:17" ht="15" customHeight="1">
      <c r="B19" s="84" t="s">
        <v>113</v>
      </c>
      <c r="C19" s="7"/>
      <c r="D19" s="85"/>
      <c r="E19" s="85"/>
      <c r="F19" s="7"/>
      <c r="G19" s="7"/>
      <c r="H19" s="9" t="s">
        <v>114</v>
      </c>
      <c r="I19" s="9"/>
      <c r="M19" s="2"/>
      <c r="O19" s="86"/>
      <c r="P19" s="86"/>
      <c r="Q19" s="87"/>
    </row>
    <row r="20" spans="2:17" ht="5.0999999999999996" customHeight="1" thickBot="1"/>
    <row r="21" spans="2:17" s="12" customFormat="1" ht="15" customHeight="1" thickTop="1">
      <c r="B21" s="14" t="s">
        <v>3</v>
      </c>
      <c r="C21" s="15"/>
      <c r="D21" s="16" t="s">
        <v>4</v>
      </c>
      <c r="E21" s="17" t="s">
        <v>5</v>
      </c>
      <c r="F21" s="14" t="s">
        <v>6</v>
      </c>
      <c r="G21" s="14" t="s">
        <v>7</v>
      </c>
      <c r="H21" s="88" t="s">
        <v>108</v>
      </c>
      <c r="I21" s="88"/>
      <c r="K21" s="20"/>
      <c r="L21" s="20"/>
      <c r="M21" s="20"/>
    </row>
    <row r="22" spans="2:17" s="12" customFormat="1" ht="15" customHeight="1">
      <c r="B22" s="22"/>
      <c r="C22" s="23"/>
      <c r="D22" s="24"/>
      <c r="E22" s="25"/>
      <c r="F22" s="22"/>
      <c r="G22" s="22"/>
      <c r="H22" s="89" t="s">
        <v>6</v>
      </c>
      <c r="I22" s="90" t="s">
        <v>7</v>
      </c>
      <c r="K22" s="20"/>
      <c r="L22" s="20"/>
      <c r="M22" s="20"/>
    </row>
    <row r="23" spans="2:17" ht="15" customHeight="1">
      <c r="B23" s="91" t="s">
        <v>8</v>
      </c>
      <c r="C23" s="71"/>
      <c r="D23" s="72"/>
      <c r="E23" s="92"/>
      <c r="F23" s="93"/>
      <c r="G23" s="93"/>
      <c r="H23" s="34"/>
      <c r="I23" s="34"/>
    </row>
    <row r="24" spans="2:17" ht="15" customHeight="1">
      <c r="B24" s="91" t="s">
        <v>69</v>
      </c>
      <c r="C24" s="71">
        <v>1</v>
      </c>
      <c r="D24" s="72"/>
      <c r="E24" s="92" t="s">
        <v>111</v>
      </c>
      <c r="F24" s="94">
        <f>'[1]P7.6B'!G8</f>
        <v>5600</v>
      </c>
      <c r="G24" s="94"/>
      <c r="H24" s="39">
        <f>F24</f>
        <v>5600</v>
      </c>
      <c r="I24" s="39"/>
    </row>
    <row r="25" spans="2:17" ht="15" customHeight="1">
      <c r="B25" s="70"/>
      <c r="C25" s="71">
        <v>16</v>
      </c>
      <c r="D25" s="72"/>
      <c r="E25" s="92" t="s">
        <v>111</v>
      </c>
      <c r="F25" s="94"/>
      <c r="G25" s="94">
        <f>'[1]P7.6B'!H25</f>
        <v>5600</v>
      </c>
      <c r="H25" s="39" t="s">
        <v>115</v>
      </c>
      <c r="I25" s="39"/>
    </row>
    <row r="26" spans="2:17" ht="15" customHeight="1">
      <c r="B26" s="95"/>
      <c r="C26" s="71">
        <v>16</v>
      </c>
      <c r="D26" s="72"/>
      <c r="E26" s="92" t="s">
        <v>111</v>
      </c>
      <c r="F26" s="94">
        <f>'[1]P7.6B'!G28</f>
        <v>10260</v>
      </c>
      <c r="G26" s="94"/>
      <c r="H26" s="39">
        <f>F26</f>
        <v>10260</v>
      </c>
      <c r="I26" s="43"/>
    </row>
    <row r="27" spans="2:17" ht="15" customHeight="1">
      <c r="B27" s="95"/>
      <c r="C27" s="71">
        <v>17</v>
      </c>
      <c r="D27" s="72"/>
      <c r="E27" s="92" t="s">
        <v>111</v>
      </c>
      <c r="F27" s="94">
        <f>'[1]P7.6B'!G34</f>
        <v>10500</v>
      </c>
      <c r="G27" s="94"/>
      <c r="H27" s="39">
        <f>H26+F27</f>
        <v>20760</v>
      </c>
      <c r="I27" s="43"/>
    </row>
    <row r="28" spans="2:17" ht="15" customHeight="1">
      <c r="B28" s="95"/>
      <c r="C28" s="71">
        <v>19</v>
      </c>
      <c r="D28" s="72"/>
      <c r="E28" s="92" t="s">
        <v>112</v>
      </c>
      <c r="F28" s="94"/>
      <c r="G28" s="94">
        <f>'[1]P7.6B'!H43</f>
        <v>10260</v>
      </c>
      <c r="H28" s="39">
        <f>H27-G28</f>
        <v>10500</v>
      </c>
      <c r="I28" s="43"/>
    </row>
    <row r="29" spans="2:17" ht="15" customHeight="1">
      <c r="B29" s="95"/>
      <c r="C29" s="71">
        <v>29</v>
      </c>
      <c r="D29" s="72"/>
      <c r="E29" s="92" t="s">
        <v>112</v>
      </c>
      <c r="F29" s="94"/>
      <c r="G29" s="94">
        <f>'[1]P7.6B'!H48</f>
        <v>10500</v>
      </c>
      <c r="H29" s="39" t="s">
        <v>115</v>
      </c>
      <c r="I29" s="43"/>
    </row>
    <row r="30" spans="2:17" ht="15" customHeight="1">
      <c r="B30" s="95"/>
      <c r="C30" s="71">
        <v>30</v>
      </c>
      <c r="D30" s="72"/>
      <c r="E30" s="92" t="s">
        <v>112</v>
      </c>
      <c r="F30" s="94">
        <f>'[1]P7.6B'!G62</f>
        <v>17820</v>
      </c>
      <c r="G30" s="94"/>
      <c r="H30" s="39">
        <f>F30</f>
        <v>17820</v>
      </c>
      <c r="I30" s="43"/>
    </row>
    <row r="31" spans="2:17" ht="15" customHeight="1" thickBot="1">
      <c r="B31" s="50"/>
      <c r="C31" s="52"/>
      <c r="D31" s="52"/>
      <c r="E31" s="96"/>
      <c r="F31" s="97"/>
      <c r="G31" s="97"/>
      <c r="H31" s="54"/>
      <c r="I31" s="54"/>
    </row>
    <row r="33" spans="1:17" ht="15" customHeight="1">
      <c r="B33" s="84" t="s">
        <v>116</v>
      </c>
      <c r="C33" s="7"/>
      <c r="D33" s="85"/>
      <c r="E33" s="85"/>
      <c r="F33" s="7"/>
      <c r="G33" s="7"/>
      <c r="H33" s="9" t="s">
        <v>117</v>
      </c>
      <c r="I33" s="9"/>
      <c r="M33" s="2"/>
      <c r="O33" s="86"/>
      <c r="P33" s="86"/>
      <c r="Q33" s="87"/>
    </row>
    <row r="34" spans="1:17" ht="5.0999999999999996" customHeight="1" thickBot="1"/>
    <row r="35" spans="1:17" s="12" customFormat="1" ht="15" customHeight="1" thickTop="1">
      <c r="B35" s="14" t="s">
        <v>3</v>
      </c>
      <c r="C35" s="15"/>
      <c r="D35" s="16" t="s">
        <v>4</v>
      </c>
      <c r="E35" s="17" t="s">
        <v>5</v>
      </c>
      <c r="F35" s="14" t="s">
        <v>6</v>
      </c>
      <c r="G35" s="14" t="s">
        <v>7</v>
      </c>
      <c r="H35" s="88" t="s">
        <v>108</v>
      </c>
      <c r="I35" s="88"/>
      <c r="K35" s="20"/>
      <c r="L35" s="20"/>
      <c r="M35" s="20"/>
    </row>
    <row r="36" spans="1:17" s="12" customFormat="1" ht="15" customHeight="1">
      <c r="B36" s="22"/>
      <c r="C36" s="23"/>
      <c r="D36" s="24"/>
      <c r="E36" s="25"/>
      <c r="F36" s="22"/>
      <c r="G36" s="22"/>
      <c r="H36" s="89" t="s">
        <v>6</v>
      </c>
      <c r="I36" s="90" t="s">
        <v>7</v>
      </c>
      <c r="K36" s="20"/>
      <c r="L36" s="20"/>
      <c r="M36" s="20"/>
    </row>
    <row r="37" spans="1:17" ht="15" customHeight="1">
      <c r="B37" s="91" t="s">
        <v>8</v>
      </c>
      <c r="C37" s="71"/>
      <c r="D37" s="72"/>
      <c r="E37" s="92"/>
      <c r="F37" s="93"/>
      <c r="G37" s="93"/>
      <c r="H37" s="34"/>
      <c r="I37" s="34"/>
    </row>
    <row r="38" spans="1:17" ht="15" customHeight="1">
      <c r="B38" s="91" t="s">
        <v>69</v>
      </c>
      <c r="C38" s="71">
        <v>15</v>
      </c>
      <c r="D38" s="72"/>
      <c r="E38" s="92" t="s">
        <v>111</v>
      </c>
      <c r="F38" s="94"/>
      <c r="G38" s="94">
        <f>'[1]P7.6B'!H15</f>
        <v>864</v>
      </c>
      <c r="H38" s="39"/>
      <c r="I38" s="39">
        <f>G38</f>
        <v>864</v>
      </c>
    </row>
    <row r="39" spans="1:17" ht="15" customHeight="1">
      <c r="B39" s="70"/>
      <c r="C39" s="71">
        <v>15</v>
      </c>
      <c r="D39" s="72"/>
      <c r="E39" s="92" t="s">
        <v>111</v>
      </c>
      <c r="F39" s="94"/>
      <c r="G39" s="94">
        <f>'[1]P7.6B'!H21</f>
        <v>1136</v>
      </c>
      <c r="H39" s="39"/>
      <c r="I39" s="39">
        <f>I38+G39</f>
        <v>2000</v>
      </c>
    </row>
    <row r="40" spans="1:17" ht="15" customHeight="1">
      <c r="B40" s="95"/>
      <c r="C40" s="71">
        <v>16</v>
      </c>
      <c r="D40" s="72"/>
      <c r="E40" s="92" t="s">
        <v>111</v>
      </c>
      <c r="F40" s="94"/>
      <c r="G40" s="94">
        <f>'[1]P7.6B'!H30</f>
        <v>760</v>
      </c>
      <c r="H40" s="39"/>
      <c r="I40" s="39">
        <f t="shared" ref="I40:I43" si="1">I39+G40</f>
        <v>2760</v>
      </c>
    </row>
    <row r="41" spans="1:17" ht="15" customHeight="1">
      <c r="B41" s="95"/>
      <c r="C41" s="71">
        <v>30</v>
      </c>
      <c r="D41" s="72"/>
      <c r="E41" s="92" t="s">
        <v>112</v>
      </c>
      <c r="F41" s="94"/>
      <c r="G41" s="94">
        <f>'[1]P7.6B'!H53</f>
        <v>764</v>
      </c>
      <c r="H41" s="39"/>
      <c r="I41" s="39">
        <f t="shared" si="1"/>
        <v>3524</v>
      </c>
    </row>
    <row r="42" spans="1:17" ht="15" customHeight="1">
      <c r="B42" s="95"/>
      <c r="C42" s="71">
        <v>30</v>
      </c>
      <c r="D42" s="72"/>
      <c r="E42" s="92" t="s">
        <v>112</v>
      </c>
      <c r="F42" s="94"/>
      <c r="G42" s="94">
        <f>'[1]P7.6B'!H59</f>
        <v>952</v>
      </c>
      <c r="H42" s="39"/>
      <c r="I42" s="39">
        <f t="shared" si="1"/>
        <v>4476</v>
      </c>
    </row>
    <row r="43" spans="1:17" ht="15" customHeight="1">
      <c r="B43" s="95"/>
      <c r="C43" s="71">
        <v>30</v>
      </c>
      <c r="D43" s="72"/>
      <c r="E43" s="92" t="s">
        <v>112</v>
      </c>
      <c r="F43" s="94"/>
      <c r="G43" s="94">
        <f>'[1]P7.6B'!H64</f>
        <v>1320</v>
      </c>
      <c r="H43" s="39"/>
      <c r="I43" s="39">
        <f t="shared" si="1"/>
        <v>5796</v>
      </c>
    </row>
    <row r="44" spans="1:17" ht="15" customHeight="1" thickBot="1">
      <c r="B44" s="50"/>
      <c r="C44" s="52"/>
      <c r="D44" s="52"/>
      <c r="E44" s="96"/>
      <c r="F44" s="97"/>
      <c r="G44" s="97"/>
      <c r="H44" s="54"/>
      <c r="I44" s="54"/>
    </row>
    <row r="47" spans="1:17">
      <c r="A47" s="1" t="s">
        <v>104</v>
      </c>
      <c r="D47" s="3"/>
      <c r="G47" s="83"/>
      <c r="H47" s="83"/>
    </row>
    <row r="48" spans="1:17">
      <c r="A48" s="1"/>
      <c r="D48" s="3"/>
      <c r="G48" s="83"/>
      <c r="H48" s="83"/>
    </row>
    <row r="49" spans="2:16">
      <c r="B49" s="11" t="s">
        <v>105</v>
      </c>
      <c r="C49" s="11"/>
      <c r="D49" s="11"/>
      <c r="E49" s="11"/>
      <c r="F49" s="11"/>
      <c r="G49" s="11"/>
      <c r="H49" s="11"/>
      <c r="I49" s="11"/>
    </row>
    <row r="50" spans="2:16">
      <c r="B50" s="84" t="s">
        <v>118</v>
      </c>
      <c r="C50" s="7"/>
      <c r="D50" s="85"/>
      <c r="E50" s="85"/>
      <c r="F50" s="7"/>
      <c r="G50" s="7"/>
      <c r="H50" s="9" t="s">
        <v>119</v>
      </c>
      <c r="I50" s="9"/>
      <c r="L50" s="2"/>
      <c r="M50" s="6"/>
      <c r="N50" s="86"/>
      <c r="O50" s="86"/>
      <c r="P50" s="87"/>
    </row>
    <row r="52" spans="2:16" ht="15.75" thickTop="1">
      <c r="B52" s="14" t="s">
        <v>3</v>
      </c>
      <c r="C52" s="15"/>
      <c r="D52" s="16" t="s">
        <v>4</v>
      </c>
      <c r="E52" s="17" t="s">
        <v>5</v>
      </c>
      <c r="F52" s="14" t="s">
        <v>6</v>
      </c>
      <c r="G52" s="14" t="s">
        <v>7</v>
      </c>
      <c r="H52" s="88" t="s">
        <v>108</v>
      </c>
      <c r="I52" s="88"/>
    </row>
    <row r="53" spans="2:16">
      <c r="B53" s="22"/>
      <c r="C53" s="23"/>
      <c r="D53" s="24"/>
      <c r="E53" s="25"/>
      <c r="F53" s="22"/>
      <c r="G53" s="22"/>
      <c r="H53" s="89" t="s">
        <v>6</v>
      </c>
      <c r="I53" s="90" t="s">
        <v>7</v>
      </c>
    </row>
    <row r="54" spans="2:16" ht="30">
      <c r="B54" s="91" t="s">
        <v>8</v>
      </c>
      <c r="C54" s="71"/>
      <c r="D54" s="72"/>
      <c r="E54" s="92"/>
      <c r="F54" s="93"/>
      <c r="G54" s="93"/>
      <c r="H54" s="34"/>
      <c r="I54" s="34"/>
    </row>
    <row r="55" spans="2:16">
      <c r="B55" s="91" t="s">
        <v>69</v>
      </c>
      <c r="C55" s="71">
        <v>1</v>
      </c>
      <c r="D55" s="72"/>
      <c r="E55" s="92" t="s">
        <v>111</v>
      </c>
      <c r="F55" s="94"/>
      <c r="G55" s="94">
        <f>'[1]P7.6B'!H9</f>
        <v>5600</v>
      </c>
      <c r="H55" s="39"/>
      <c r="I55" s="39">
        <f>G55</f>
        <v>5600</v>
      </c>
    </row>
    <row r="56" spans="2:16">
      <c r="B56" s="98"/>
      <c r="C56" s="71">
        <v>15</v>
      </c>
      <c r="D56" s="72"/>
      <c r="E56" s="92" t="s">
        <v>111</v>
      </c>
      <c r="F56" s="94"/>
      <c r="G56" s="94">
        <f>'[1]P7.6B'!H14</f>
        <v>10800</v>
      </c>
      <c r="H56" s="39"/>
      <c r="I56" s="39">
        <f>I55+G56</f>
        <v>16400</v>
      </c>
    </row>
    <row r="57" spans="2:16">
      <c r="B57" s="98"/>
      <c r="C57" s="71">
        <v>15</v>
      </c>
      <c r="D57" s="72"/>
      <c r="E57" s="92" t="s">
        <v>111</v>
      </c>
      <c r="F57" s="94"/>
      <c r="G57" s="94">
        <f>'[1]P7.6B'!H20</f>
        <v>14200</v>
      </c>
      <c r="H57" s="39"/>
      <c r="I57" s="39">
        <f t="shared" ref="I57:I62" si="2">I56+G57</f>
        <v>30600</v>
      </c>
    </row>
    <row r="58" spans="2:16">
      <c r="B58" s="98"/>
      <c r="C58" s="71">
        <v>16</v>
      </c>
      <c r="D58" s="72"/>
      <c r="E58" s="92" t="s">
        <v>111</v>
      </c>
      <c r="F58" s="94"/>
      <c r="G58" s="94">
        <f>'[1]P7.6B'!H29</f>
        <v>9500</v>
      </c>
      <c r="H58" s="39"/>
      <c r="I58" s="39">
        <f t="shared" si="2"/>
        <v>40100</v>
      </c>
    </row>
    <row r="59" spans="2:16">
      <c r="B59" s="70"/>
      <c r="C59" s="71">
        <v>17</v>
      </c>
      <c r="D59" s="72"/>
      <c r="E59" s="92" t="s">
        <v>111</v>
      </c>
      <c r="F59" s="94"/>
      <c r="G59" s="94">
        <f>'[1]P7.6B'!H35</f>
        <v>10500</v>
      </c>
      <c r="H59" s="39"/>
      <c r="I59" s="39">
        <f t="shared" si="2"/>
        <v>50600</v>
      </c>
    </row>
    <row r="60" spans="2:16">
      <c r="B60" s="95"/>
      <c r="C60" s="71">
        <v>30</v>
      </c>
      <c r="D60" s="72"/>
      <c r="E60" s="92" t="s">
        <v>112</v>
      </c>
      <c r="F60" s="94"/>
      <c r="G60" s="94">
        <f>'[1]P7.6B'!H52</f>
        <v>9550</v>
      </c>
      <c r="H60" s="39"/>
      <c r="I60" s="39">
        <f t="shared" si="2"/>
        <v>60150</v>
      </c>
    </row>
    <row r="61" spans="2:16">
      <c r="B61" s="95"/>
      <c r="C61" s="71">
        <v>30</v>
      </c>
      <c r="D61" s="72"/>
      <c r="E61" s="92" t="s">
        <v>112</v>
      </c>
      <c r="F61" s="94"/>
      <c r="G61" s="94">
        <f>'[1]P7.6B'!H58</f>
        <v>11900</v>
      </c>
      <c r="H61" s="39"/>
      <c r="I61" s="39">
        <f t="shared" si="2"/>
        <v>72050</v>
      </c>
    </row>
    <row r="62" spans="2:16">
      <c r="B62" s="95"/>
      <c r="C62" s="71">
        <v>30</v>
      </c>
      <c r="D62" s="72"/>
      <c r="E62" s="92" t="s">
        <v>112</v>
      </c>
      <c r="F62" s="94"/>
      <c r="G62" s="94">
        <f>'[1]P7.6B'!H63</f>
        <v>16500</v>
      </c>
      <c r="H62" s="39"/>
      <c r="I62" s="39">
        <f t="shared" si="2"/>
        <v>88550</v>
      </c>
    </row>
    <row r="63" spans="2:16" ht="15.75" thickBot="1">
      <c r="B63" s="50"/>
      <c r="C63" s="52"/>
      <c r="D63" s="52"/>
      <c r="E63" s="96"/>
      <c r="F63" s="97"/>
      <c r="G63" s="97"/>
      <c r="H63" s="54"/>
      <c r="I63" s="54"/>
    </row>
    <row r="65" spans="2:16">
      <c r="B65" s="84" t="s">
        <v>120</v>
      </c>
      <c r="C65" s="7"/>
      <c r="D65" s="99"/>
      <c r="E65" s="85"/>
      <c r="F65" s="7"/>
      <c r="G65" s="7"/>
      <c r="H65" s="9" t="s">
        <v>121</v>
      </c>
      <c r="I65" s="9"/>
      <c r="L65" s="2"/>
      <c r="M65" s="6"/>
      <c r="N65" s="86"/>
      <c r="O65" s="86"/>
      <c r="P65" s="87"/>
    </row>
    <row r="67" spans="2:16" ht="15.75" thickTop="1">
      <c r="B67" s="14" t="s">
        <v>3</v>
      </c>
      <c r="C67" s="15"/>
      <c r="D67" s="16" t="s">
        <v>4</v>
      </c>
      <c r="E67" s="17" t="s">
        <v>5</v>
      </c>
      <c r="F67" s="14" t="s">
        <v>6</v>
      </c>
      <c r="G67" s="14" t="s">
        <v>7</v>
      </c>
      <c r="H67" s="88" t="s">
        <v>108</v>
      </c>
      <c r="I67" s="88"/>
    </row>
    <row r="68" spans="2:16">
      <c r="B68" s="22"/>
      <c r="C68" s="23"/>
      <c r="D68" s="24"/>
      <c r="E68" s="25"/>
      <c r="F68" s="22"/>
      <c r="G68" s="22"/>
      <c r="H68" s="89" t="s">
        <v>6</v>
      </c>
      <c r="I68" s="90" t="s">
        <v>7</v>
      </c>
    </row>
    <row r="69" spans="2:16" ht="30">
      <c r="B69" s="91" t="s">
        <v>8</v>
      </c>
      <c r="C69" s="71"/>
      <c r="D69" s="72"/>
      <c r="E69" s="92"/>
      <c r="F69" s="93"/>
      <c r="G69" s="93"/>
      <c r="H69" s="34"/>
      <c r="I69" s="34"/>
    </row>
    <row r="70" spans="2:16">
      <c r="B70" s="91" t="s">
        <v>69</v>
      </c>
      <c r="C70" s="71">
        <v>15</v>
      </c>
      <c r="D70" s="72"/>
      <c r="E70" s="92" t="s">
        <v>111</v>
      </c>
      <c r="F70" s="94">
        <f>'[1]P7.6B'!G18</f>
        <v>460.08</v>
      </c>
      <c r="G70" s="94"/>
      <c r="H70" s="39">
        <f>F70</f>
        <v>460.08</v>
      </c>
      <c r="I70" s="34"/>
    </row>
    <row r="71" spans="2:16">
      <c r="B71" s="70"/>
      <c r="C71" s="71">
        <v>19</v>
      </c>
      <c r="D71" s="72"/>
      <c r="E71" s="92" t="s">
        <v>112</v>
      </c>
      <c r="F71" s="94">
        <f>'[1]P7.6B'!G41</f>
        <v>410.40000000000003</v>
      </c>
      <c r="G71" s="94"/>
      <c r="H71" s="39">
        <f>H70+F71</f>
        <v>870.48</v>
      </c>
      <c r="I71" s="34"/>
    </row>
    <row r="72" spans="2:16">
      <c r="B72" s="95"/>
      <c r="C72" s="100">
        <v>30</v>
      </c>
      <c r="D72" s="101"/>
      <c r="E72" s="102" t="s">
        <v>112</v>
      </c>
      <c r="F72" s="103">
        <f>'[1]P7.6B'!G56</f>
        <v>385.56</v>
      </c>
      <c r="G72" s="103"/>
      <c r="H72" s="39">
        <f>H71+F72</f>
        <v>1256.04</v>
      </c>
      <c r="I72" s="48"/>
    </row>
    <row r="73" spans="2:16" ht="15.75" thickBot="1">
      <c r="B73" s="50"/>
      <c r="C73" s="52"/>
      <c r="D73" s="52"/>
      <c r="E73" s="96"/>
      <c r="F73" s="97"/>
      <c r="G73" s="97"/>
      <c r="H73" s="54"/>
      <c r="I73" s="54"/>
    </row>
    <row r="75" spans="2:16">
      <c r="B75" s="2" t="s">
        <v>122</v>
      </c>
    </row>
  </sheetData>
  <mergeCells count="42">
    <mergeCell ref="H65:I65"/>
    <mergeCell ref="N65:P65"/>
    <mergeCell ref="B67:C68"/>
    <mergeCell ref="D67:D68"/>
    <mergeCell ref="E67:E68"/>
    <mergeCell ref="F67:F68"/>
    <mergeCell ref="G67:G68"/>
    <mergeCell ref="H67:I67"/>
    <mergeCell ref="B49:I49"/>
    <mergeCell ref="H50:I50"/>
    <mergeCell ref="N50:P50"/>
    <mergeCell ref="B52:C53"/>
    <mergeCell ref="D52:D53"/>
    <mergeCell ref="E52:E53"/>
    <mergeCell ref="F52:F53"/>
    <mergeCell ref="G52:G53"/>
    <mergeCell ref="H52:I52"/>
    <mergeCell ref="H33:I33"/>
    <mergeCell ref="O33:Q33"/>
    <mergeCell ref="B35:C36"/>
    <mergeCell ref="D35:D36"/>
    <mergeCell ref="E35:E36"/>
    <mergeCell ref="F35:F36"/>
    <mergeCell ref="G35:G36"/>
    <mergeCell ref="H35:I35"/>
    <mergeCell ref="H19:I19"/>
    <mergeCell ref="O19:Q19"/>
    <mergeCell ref="B21:C22"/>
    <mergeCell ref="D21:D22"/>
    <mergeCell ref="E21:E22"/>
    <mergeCell ref="F21:F22"/>
    <mergeCell ref="G21:G22"/>
    <mergeCell ref="H21:I21"/>
    <mergeCell ref="B3:I3"/>
    <mergeCell ref="H4:I4"/>
    <mergeCell ref="N4:P4"/>
    <mergeCell ref="B6:C7"/>
    <mergeCell ref="D6:D7"/>
    <mergeCell ref="E6:E7"/>
    <mergeCell ref="F6:F7"/>
    <mergeCell ref="G6:G7"/>
    <mergeCell ref="H6:I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E2FC0-63DD-4F67-98DA-334E67937C11}">
  <dimension ref="A1:K39"/>
  <sheetViews>
    <sheetView workbookViewId="0">
      <selection activeCell="Q19" sqref="Q19"/>
    </sheetView>
  </sheetViews>
  <sheetFormatPr defaultColWidth="9.140625" defaultRowHeight="12.75"/>
  <cols>
    <col min="1" max="1" width="1.85546875" style="625" customWidth="1"/>
    <col min="2" max="2" width="0.42578125" style="625" customWidth="1"/>
    <col min="3" max="3" width="3.5703125" style="625" customWidth="1"/>
    <col min="4" max="4" width="4.42578125" style="625" customWidth="1"/>
    <col min="5" max="5" width="3.42578125" style="625" customWidth="1"/>
    <col min="6" max="6" width="21.7109375" style="625" customWidth="1"/>
    <col min="7" max="7" width="11.140625" style="625" customWidth="1"/>
    <col min="8" max="10" width="12.7109375" style="625" customWidth="1"/>
    <col min="11" max="11" width="1.85546875" style="625" customWidth="1"/>
    <col min="12" max="16384" width="9.140625" style="625"/>
  </cols>
  <sheetData>
    <row r="1" spans="1:11" s="615" customFormat="1" ht="15">
      <c r="A1" s="645" t="s">
        <v>500</v>
      </c>
      <c r="B1" s="614"/>
      <c r="C1" s="614"/>
      <c r="D1" s="614"/>
      <c r="E1" s="614"/>
      <c r="F1" s="614"/>
      <c r="I1" s="655"/>
    </row>
    <row r="2" spans="1:11" s="615" customFormat="1" ht="15"/>
    <row r="3" spans="1:11" s="615" customFormat="1" ht="15">
      <c r="A3" s="616" t="str">
        <f>'[4]Pr 13.1B'!A2:M2</f>
        <v>ComputerGeeks.com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</row>
    <row r="4" spans="1:11" s="615" customFormat="1" ht="15">
      <c r="A4" s="617" t="s">
        <v>543</v>
      </c>
      <c r="B4" s="617"/>
      <c r="C4" s="617"/>
      <c r="D4" s="617"/>
      <c r="E4" s="617"/>
      <c r="F4" s="617"/>
      <c r="G4" s="617"/>
      <c r="H4" s="617"/>
      <c r="I4" s="617"/>
      <c r="J4" s="617"/>
      <c r="K4" s="617"/>
    </row>
    <row r="5" spans="1:11" s="615" customFormat="1" ht="15">
      <c r="A5" s="651" t="s">
        <v>522</v>
      </c>
      <c r="B5" s="652"/>
      <c r="C5" s="652"/>
      <c r="D5" s="652"/>
      <c r="E5" s="652"/>
      <c r="F5" s="652"/>
      <c r="G5" s="652"/>
      <c r="H5" s="652"/>
      <c r="I5" s="652"/>
      <c r="J5" s="652"/>
      <c r="K5" s="652"/>
    </row>
    <row r="6" spans="1:11" s="615" customFormat="1" ht="15">
      <c r="A6" s="618"/>
      <c r="B6" s="618"/>
      <c r="C6" s="619"/>
      <c r="D6" s="619"/>
      <c r="E6" s="619"/>
      <c r="F6" s="619"/>
      <c r="G6" s="619"/>
      <c r="H6" s="619"/>
      <c r="I6" s="619"/>
      <c r="J6" s="619"/>
      <c r="K6" s="618"/>
    </row>
    <row r="7" spans="1:11" s="615" customFormat="1" ht="15">
      <c r="A7" s="618"/>
      <c r="B7" s="618"/>
      <c r="C7" s="618"/>
      <c r="D7" s="618"/>
      <c r="E7" s="618"/>
      <c r="F7" s="618"/>
      <c r="G7" s="618"/>
      <c r="H7" s="618"/>
      <c r="I7" s="618"/>
      <c r="J7" s="618"/>
      <c r="K7" s="618"/>
    </row>
    <row r="8" spans="1:11" s="615" customFormat="1" ht="15">
      <c r="A8" s="620"/>
      <c r="B8" s="618"/>
      <c r="C8" s="621" t="s">
        <v>544</v>
      </c>
      <c r="D8" s="618"/>
      <c r="E8" s="618"/>
      <c r="F8" s="618"/>
      <c r="G8" s="618"/>
      <c r="H8" s="566"/>
      <c r="I8" s="566"/>
      <c r="J8" s="566"/>
      <c r="K8" s="618"/>
    </row>
    <row r="9" spans="1:11" s="615" customFormat="1" ht="15">
      <c r="A9" s="620"/>
      <c r="B9" s="618"/>
      <c r="C9" s="621"/>
      <c r="D9" s="618" t="s">
        <v>545</v>
      </c>
      <c r="E9" s="618"/>
      <c r="F9" s="618"/>
      <c r="G9" s="618"/>
      <c r="H9" s="566"/>
      <c r="I9" s="566">
        <v>15950</v>
      </c>
      <c r="J9" s="566"/>
      <c r="K9" s="618"/>
    </row>
    <row r="10" spans="1:11" s="615" customFormat="1" ht="15.75" thickBot="1">
      <c r="A10" s="620"/>
      <c r="B10" s="618"/>
      <c r="C10" s="621"/>
      <c r="D10" s="618" t="s">
        <v>546</v>
      </c>
      <c r="E10" s="618"/>
      <c r="F10" s="618"/>
      <c r="G10" s="618"/>
      <c r="H10" s="566"/>
      <c r="I10" s="597">
        <v>4000</v>
      </c>
      <c r="J10" s="566"/>
      <c r="K10" s="618"/>
    </row>
    <row r="11" spans="1:11" s="615" customFormat="1" ht="15.75" thickBot="1">
      <c r="A11" s="620"/>
      <c r="B11" s="618"/>
      <c r="C11" s="621"/>
      <c r="D11" s="618" t="s">
        <v>547</v>
      </c>
      <c r="E11" s="618"/>
      <c r="F11" s="618"/>
      <c r="G11" s="618"/>
      <c r="H11" s="566"/>
      <c r="I11" s="593"/>
      <c r="J11" s="597">
        <v>19950</v>
      </c>
      <c r="K11" s="618"/>
    </row>
    <row r="12" spans="1:11" s="615" customFormat="1" ht="15">
      <c r="A12" s="620"/>
      <c r="B12" s="618"/>
      <c r="C12" s="621" t="s">
        <v>548</v>
      </c>
      <c r="D12" s="618"/>
      <c r="E12" s="618"/>
      <c r="F12" s="618"/>
      <c r="G12" s="618"/>
      <c r="H12" s="566"/>
      <c r="I12" s="566"/>
      <c r="J12" s="593">
        <v>38330</v>
      </c>
      <c r="K12" s="618"/>
    </row>
    <row r="13" spans="1:11" s="615" customFormat="1" ht="15">
      <c r="A13" s="620"/>
      <c r="B13" s="618"/>
      <c r="C13" s="621"/>
      <c r="D13" s="618"/>
      <c r="E13" s="618"/>
      <c r="F13" s="618"/>
      <c r="G13" s="618"/>
      <c r="H13" s="566"/>
      <c r="I13" s="566"/>
      <c r="J13" s="566"/>
      <c r="K13" s="618"/>
    </row>
    <row r="14" spans="1:11" s="615" customFormat="1" ht="15">
      <c r="A14" s="620"/>
      <c r="B14" s="618"/>
      <c r="C14" s="621" t="s">
        <v>549</v>
      </c>
      <c r="D14" s="618"/>
      <c r="E14" s="618"/>
      <c r="F14" s="618"/>
      <c r="G14" s="618"/>
      <c r="H14" s="566"/>
      <c r="I14" s="566"/>
      <c r="J14" s="566"/>
      <c r="K14" s="618"/>
    </row>
    <row r="15" spans="1:11" s="615" customFormat="1" ht="15.75" thickBot="1">
      <c r="A15" s="620"/>
      <c r="B15" s="618"/>
      <c r="C15" s="621"/>
      <c r="D15" s="618" t="s">
        <v>550</v>
      </c>
      <c r="E15" s="618"/>
      <c r="F15" s="618"/>
      <c r="G15" s="618"/>
      <c r="H15" s="566"/>
      <c r="I15" s="566"/>
      <c r="J15" s="597">
        <v>98467</v>
      </c>
      <c r="K15" s="618"/>
    </row>
    <row r="16" spans="1:11" s="615" customFormat="1" ht="15.75" thickBot="1">
      <c r="A16" s="620"/>
      <c r="B16" s="618"/>
      <c r="C16" s="621" t="s">
        <v>551</v>
      </c>
      <c r="D16" s="618"/>
      <c r="E16" s="618"/>
      <c r="F16" s="618"/>
      <c r="G16" s="618"/>
      <c r="H16" s="566"/>
      <c r="I16" s="566"/>
      <c r="J16" s="647">
        <v>136797</v>
      </c>
      <c r="K16" s="618"/>
    </row>
    <row r="17" spans="1:11" s="615" customFormat="1" ht="15.75" thickTop="1">
      <c r="A17" s="648"/>
      <c r="B17" s="646"/>
      <c r="C17" s="649"/>
      <c r="D17" s="646"/>
      <c r="E17" s="646"/>
      <c r="F17" s="646"/>
      <c r="G17" s="646"/>
      <c r="H17" s="624"/>
      <c r="I17" s="624"/>
      <c r="J17" s="656"/>
      <c r="K17" s="646"/>
    </row>
    <row r="18" spans="1:11" s="615" customFormat="1" ht="15">
      <c r="A18" s="648"/>
      <c r="B18" s="646"/>
      <c r="C18" s="649"/>
      <c r="D18" s="646"/>
      <c r="E18" s="646"/>
      <c r="F18" s="646"/>
      <c r="G18" s="646"/>
      <c r="H18" s="624"/>
      <c r="I18" s="624"/>
      <c r="J18" s="566"/>
      <c r="K18" s="646"/>
    </row>
    <row r="19" spans="1:11" s="615" customFormat="1" ht="15">
      <c r="A19" s="648"/>
      <c r="B19" s="646"/>
      <c r="C19" s="649"/>
      <c r="D19" s="646"/>
      <c r="E19" s="646"/>
      <c r="F19" s="646"/>
      <c r="G19" s="646"/>
      <c r="H19" s="624"/>
      <c r="I19" s="624"/>
      <c r="J19" s="566"/>
      <c r="K19" s="646"/>
    </row>
    <row r="20" spans="1:11" s="615" customFormat="1" ht="15">
      <c r="A20" s="648"/>
      <c r="B20" s="646"/>
      <c r="C20" s="649"/>
      <c r="D20" s="646"/>
      <c r="E20" s="646"/>
      <c r="F20" s="646"/>
      <c r="G20" s="646"/>
      <c r="H20" s="624"/>
      <c r="I20" s="624"/>
      <c r="J20" s="566"/>
      <c r="K20" s="646"/>
    </row>
    <row r="21" spans="1:11" s="615" customFormat="1" ht="15">
      <c r="A21" s="648"/>
      <c r="B21" s="646"/>
      <c r="C21" s="649"/>
      <c r="D21" s="646"/>
      <c r="E21" s="646"/>
      <c r="F21" s="646"/>
      <c r="G21" s="646"/>
      <c r="H21" s="624"/>
      <c r="I21" s="624"/>
      <c r="J21" s="566"/>
      <c r="K21" s="646"/>
    </row>
    <row r="22" spans="1:11" s="615" customFormat="1" ht="15">
      <c r="A22" s="648"/>
      <c r="B22" s="646"/>
      <c r="C22" s="649"/>
      <c r="D22" s="646"/>
      <c r="E22" s="646"/>
      <c r="F22" s="646"/>
      <c r="G22" s="646"/>
      <c r="H22" s="624"/>
      <c r="I22" s="624"/>
      <c r="J22" s="566"/>
      <c r="K22" s="646"/>
    </row>
    <row r="23" spans="1:11" s="615" customFormat="1" ht="15">
      <c r="A23" s="648"/>
      <c r="B23" s="646"/>
      <c r="C23" s="649"/>
      <c r="D23" s="646"/>
      <c r="E23" s="646"/>
      <c r="F23" s="646"/>
      <c r="G23" s="646"/>
      <c r="H23" s="624"/>
      <c r="I23" s="624"/>
      <c r="J23" s="566"/>
      <c r="K23" s="646"/>
    </row>
    <row r="24" spans="1:11" s="615" customFormat="1" ht="15">
      <c r="A24" s="648"/>
      <c r="B24" s="646"/>
      <c r="C24" s="649"/>
      <c r="D24" s="646"/>
      <c r="E24" s="646"/>
      <c r="F24" s="646"/>
      <c r="G24" s="646"/>
      <c r="H24" s="624"/>
      <c r="I24" s="624"/>
      <c r="J24" s="566"/>
      <c r="K24" s="646"/>
    </row>
    <row r="25" spans="1:11" s="615" customFormat="1" ht="15">
      <c r="A25" s="648"/>
      <c r="B25" s="646"/>
      <c r="C25" s="649"/>
      <c r="D25" s="646"/>
      <c r="E25" s="646"/>
      <c r="F25" s="646"/>
      <c r="G25" s="646"/>
      <c r="H25" s="624"/>
      <c r="I25" s="624"/>
      <c r="J25" s="650"/>
      <c r="K25" s="646"/>
    </row>
    <row r="26" spans="1:11" s="615" customFormat="1" ht="15">
      <c r="A26" s="648"/>
      <c r="B26" s="646"/>
      <c r="C26" s="649"/>
      <c r="D26" s="646"/>
      <c r="E26" s="646"/>
      <c r="F26" s="646"/>
      <c r="G26" s="646"/>
      <c r="H26" s="624"/>
      <c r="I26" s="624"/>
      <c r="J26" s="624"/>
      <c r="K26" s="646"/>
    </row>
    <row r="27" spans="1:11" s="615" customFormat="1" ht="15"/>
    <row r="28" spans="1:11" s="615" customFormat="1" ht="15">
      <c r="A28" s="615" t="s">
        <v>234</v>
      </c>
      <c r="C28" s="657"/>
      <c r="E28" s="615" t="s">
        <v>552</v>
      </c>
    </row>
    <row r="29" spans="1:11" s="615" customFormat="1" ht="15">
      <c r="C29" s="657"/>
      <c r="E29" s="658"/>
      <c r="F29" s="659"/>
      <c r="G29" s="659"/>
      <c r="H29" s="660"/>
    </row>
    <row r="30" spans="1:11" s="615" customFormat="1" ht="15"/>
    <row r="31" spans="1:11" s="615" customFormat="1" ht="15"/>
    <row r="32" spans="1:11" s="615" customFormat="1" ht="15"/>
    <row r="33" spans="1:11" s="615" customFormat="1" ht="15"/>
    <row r="34" spans="1:11" s="615" customFormat="1" ht="15">
      <c r="A34" s="625"/>
      <c r="B34" s="625"/>
      <c r="C34" s="625"/>
      <c r="D34" s="625"/>
      <c r="E34" s="625"/>
      <c r="F34" s="625"/>
      <c r="G34" s="625"/>
      <c r="H34" s="625"/>
      <c r="I34" s="625"/>
      <c r="J34" s="625"/>
      <c r="K34" s="625"/>
    </row>
    <row r="35" spans="1:11" s="615" customFormat="1" ht="15">
      <c r="A35" s="625"/>
      <c r="B35" s="625"/>
      <c r="C35" s="625"/>
      <c r="D35" s="625"/>
      <c r="E35" s="625"/>
      <c r="F35" s="625"/>
      <c r="G35" s="625"/>
      <c r="H35" s="625"/>
      <c r="I35" s="625"/>
      <c r="J35" s="625"/>
      <c r="K35" s="625"/>
    </row>
    <row r="36" spans="1:11" s="615" customFormat="1" ht="15">
      <c r="A36" s="625"/>
      <c r="B36" s="625"/>
      <c r="C36" s="625"/>
      <c r="D36" s="625"/>
      <c r="E36" s="625"/>
      <c r="F36" s="625"/>
      <c r="G36" s="625"/>
      <c r="H36" s="625"/>
      <c r="I36" s="625"/>
      <c r="J36" s="625"/>
      <c r="K36" s="625"/>
    </row>
    <row r="37" spans="1:11" s="615" customFormat="1" ht="15">
      <c r="A37" s="625"/>
      <c r="B37" s="625"/>
      <c r="C37" s="625"/>
      <c r="D37" s="625"/>
      <c r="E37" s="625"/>
      <c r="F37" s="625"/>
      <c r="G37" s="625"/>
      <c r="H37" s="625"/>
      <c r="I37" s="625"/>
      <c r="J37" s="625"/>
      <c r="K37" s="625"/>
    </row>
    <row r="38" spans="1:11" s="615" customFormat="1" ht="15">
      <c r="A38" s="625"/>
      <c r="B38" s="625"/>
      <c r="C38" s="625"/>
      <c r="D38" s="625"/>
      <c r="E38" s="625"/>
      <c r="F38" s="625"/>
      <c r="G38" s="625"/>
      <c r="H38" s="625"/>
      <c r="I38" s="625"/>
      <c r="J38" s="625"/>
      <c r="K38" s="625"/>
    </row>
    <row r="39" spans="1:11" s="615" customFormat="1" ht="15">
      <c r="A39" s="625"/>
      <c r="B39" s="625"/>
      <c r="C39" s="625"/>
      <c r="D39" s="625"/>
      <c r="E39" s="625"/>
      <c r="F39" s="625"/>
      <c r="G39" s="625"/>
      <c r="H39" s="625"/>
      <c r="I39" s="625"/>
      <c r="J39" s="625"/>
      <c r="K39" s="625"/>
    </row>
  </sheetData>
  <mergeCells count="3">
    <mergeCell ref="A3:K3"/>
    <mergeCell ref="A4:K4"/>
    <mergeCell ref="A5:K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C53E0-DAD0-4410-A2B1-1C447BF2747B}">
  <dimension ref="A1:I53"/>
  <sheetViews>
    <sheetView workbookViewId="0">
      <selection activeCell="O26" sqref="O26"/>
    </sheetView>
  </sheetViews>
  <sheetFormatPr defaultColWidth="9.140625" defaultRowHeight="15.75"/>
  <cols>
    <col min="1" max="6" width="9.140625" style="662"/>
    <col min="7" max="8" width="12.7109375" style="662" bestFit="1" customWidth="1"/>
    <col min="9" max="9" width="14" style="662" bestFit="1" customWidth="1"/>
    <col min="10" max="16384" width="9.140625" style="662"/>
  </cols>
  <sheetData>
    <row r="1" spans="1:9">
      <c r="A1" s="661" t="s">
        <v>553</v>
      </c>
      <c r="B1" s="661"/>
    </row>
    <row r="3" spans="1:9">
      <c r="A3" s="663" t="s">
        <v>429</v>
      </c>
      <c r="B3" s="663"/>
      <c r="C3" s="663"/>
      <c r="D3" s="663"/>
      <c r="E3" s="663"/>
      <c r="F3" s="663"/>
      <c r="G3" s="663"/>
      <c r="H3" s="663"/>
      <c r="I3" s="663"/>
    </row>
    <row r="4" spans="1:9">
      <c r="A4" s="663" t="s">
        <v>474</v>
      </c>
      <c r="B4" s="663"/>
      <c r="C4" s="663"/>
      <c r="D4" s="663"/>
      <c r="E4" s="663"/>
      <c r="F4" s="663"/>
      <c r="G4" s="663"/>
      <c r="H4" s="663"/>
      <c r="I4" s="663"/>
    </row>
    <row r="5" spans="1:9">
      <c r="A5" s="663" t="s">
        <v>431</v>
      </c>
      <c r="B5" s="663"/>
      <c r="C5" s="663"/>
      <c r="D5" s="663"/>
      <c r="E5" s="663"/>
      <c r="F5" s="663"/>
      <c r="G5" s="663"/>
      <c r="H5" s="663"/>
      <c r="I5" s="663"/>
    </row>
    <row r="7" spans="1:9">
      <c r="A7" s="662" t="s">
        <v>475</v>
      </c>
    </row>
    <row r="8" spans="1:9">
      <c r="B8" s="662" t="s">
        <v>47</v>
      </c>
      <c r="G8" s="664"/>
      <c r="H8" s="664"/>
      <c r="I8" s="665">
        <v>166060</v>
      </c>
    </row>
    <row r="9" spans="1:9">
      <c r="B9" s="662" t="s">
        <v>554</v>
      </c>
      <c r="G9" s="664"/>
      <c r="H9" s="664"/>
      <c r="I9" s="666">
        <v>180</v>
      </c>
    </row>
    <row r="10" spans="1:9">
      <c r="B10" s="662" t="s">
        <v>477</v>
      </c>
      <c r="G10" s="664"/>
      <c r="H10" s="664"/>
      <c r="I10" s="664">
        <f>I8-I9</f>
        <v>165880</v>
      </c>
    </row>
    <row r="11" spans="1:9">
      <c r="A11" s="662" t="s">
        <v>478</v>
      </c>
      <c r="G11" s="664"/>
      <c r="H11" s="664"/>
      <c r="I11" s="664"/>
    </row>
    <row r="12" spans="1:9">
      <c r="B12" s="662" t="s">
        <v>479</v>
      </c>
      <c r="G12" s="664"/>
      <c r="H12" s="665">
        <v>18500</v>
      </c>
      <c r="I12" s="664"/>
    </row>
    <row r="13" spans="1:9">
      <c r="B13" s="662" t="s">
        <v>128</v>
      </c>
      <c r="G13" s="665">
        <v>92500</v>
      </c>
      <c r="H13" s="664"/>
      <c r="I13" s="664"/>
    </row>
    <row r="14" spans="1:9">
      <c r="B14" s="662" t="s">
        <v>129</v>
      </c>
      <c r="G14" s="666">
        <v>275</v>
      </c>
      <c r="H14" s="664"/>
      <c r="I14" s="664"/>
    </row>
    <row r="15" spans="1:9">
      <c r="B15" s="662" t="s">
        <v>480</v>
      </c>
      <c r="G15" s="664">
        <f>G13+G14</f>
        <v>92775</v>
      </c>
      <c r="H15" s="664"/>
      <c r="I15" s="664"/>
    </row>
    <row r="16" spans="1:9">
      <c r="B16" s="662" t="s">
        <v>481</v>
      </c>
      <c r="G16" s="666">
        <v>890</v>
      </c>
      <c r="H16" s="664"/>
      <c r="I16" s="664"/>
    </row>
    <row r="17" spans="1:9">
      <c r="B17" s="662" t="s">
        <v>483</v>
      </c>
      <c r="G17" s="664"/>
      <c r="H17" s="666">
        <f>G15-G16</f>
        <v>91885</v>
      </c>
      <c r="I17" s="664"/>
    </row>
    <row r="18" spans="1:9">
      <c r="B18" s="662" t="s">
        <v>555</v>
      </c>
      <c r="G18" s="664"/>
      <c r="H18" s="664">
        <f>H12+H17</f>
        <v>110385</v>
      </c>
      <c r="I18" s="664"/>
    </row>
    <row r="19" spans="1:9">
      <c r="B19" s="662" t="s">
        <v>556</v>
      </c>
      <c r="G19" s="664"/>
      <c r="H19" s="664"/>
      <c r="I19" s="664"/>
    </row>
    <row r="20" spans="1:9">
      <c r="B20" s="662" t="s">
        <v>557</v>
      </c>
      <c r="G20" s="664"/>
      <c r="H20" s="666">
        <v>20900</v>
      </c>
      <c r="I20" s="664"/>
    </row>
    <row r="21" spans="1:9">
      <c r="B21" s="662" t="s">
        <v>478</v>
      </c>
      <c r="G21" s="664"/>
      <c r="H21" s="664"/>
      <c r="I21" s="666">
        <f>H18-H20</f>
        <v>89485</v>
      </c>
    </row>
    <row r="22" spans="1:9">
      <c r="A22" s="662" t="s">
        <v>486</v>
      </c>
      <c r="G22" s="664"/>
      <c r="H22" s="664"/>
      <c r="I22" s="664">
        <f>I10-I21</f>
        <v>76395</v>
      </c>
    </row>
    <row r="23" spans="1:9">
      <c r="A23" s="662" t="s">
        <v>487</v>
      </c>
      <c r="G23" s="664"/>
      <c r="H23" s="664"/>
      <c r="I23" s="664"/>
    </row>
    <row r="24" spans="1:9">
      <c r="B24" s="662" t="s">
        <v>394</v>
      </c>
      <c r="G24" s="664"/>
      <c r="H24" s="664">
        <v>26400</v>
      </c>
      <c r="I24" s="664"/>
    </row>
    <row r="25" spans="1:9">
      <c r="B25" s="662" t="s">
        <v>382</v>
      </c>
      <c r="G25" s="664"/>
      <c r="H25" s="664">
        <v>18700</v>
      </c>
      <c r="I25" s="664"/>
    </row>
    <row r="26" spans="1:9">
      <c r="B26" s="662" t="s">
        <v>336</v>
      </c>
      <c r="G26" s="664"/>
      <c r="H26" s="664">
        <v>1864.55</v>
      </c>
      <c r="I26" s="664"/>
    </row>
    <row r="27" spans="1:9">
      <c r="B27" s="662" t="s">
        <v>558</v>
      </c>
      <c r="G27" s="664"/>
      <c r="H27" s="664">
        <v>4500</v>
      </c>
      <c r="I27" s="664"/>
    </row>
    <row r="28" spans="1:9">
      <c r="B28" s="662" t="s">
        <v>559</v>
      </c>
      <c r="G28" s="664"/>
      <c r="H28" s="664">
        <v>1000</v>
      </c>
      <c r="I28" s="664"/>
    </row>
    <row r="29" spans="1:9">
      <c r="B29" s="662" t="s">
        <v>463</v>
      </c>
      <c r="G29" s="664"/>
      <c r="H29" s="664">
        <v>2000</v>
      </c>
      <c r="I29" s="664"/>
    </row>
    <row r="30" spans="1:9">
      <c r="B30" s="662" t="s">
        <v>397</v>
      </c>
      <c r="G30" s="664"/>
      <c r="H30" s="666">
        <v>300</v>
      </c>
      <c r="I30" s="664"/>
    </row>
    <row r="31" spans="1:9">
      <c r="B31" s="662" t="s">
        <v>510</v>
      </c>
      <c r="G31" s="664"/>
      <c r="H31" s="664"/>
      <c r="I31" s="666">
        <f>SUM(H24:H30)</f>
        <v>54764.55</v>
      </c>
    </row>
    <row r="32" spans="1:9">
      <c r="A32" s="662" t="s">
        <v>560</v>
      </c>
      <c r="G32" s="664"/>
      <c r="H32" s="664"/>
      <c r="I32" s="664">
        <f>I22-I31</f>
        <v>21630.449999999997</v>
      </c>
    </row>
    <row r="33" spans="1:9">
      <c r="A33" s="662" t="s">
        <v>512</v>
      </c>
      <c r="G33" s="664"/>
      <c r="H33" s="664"/>
      <c r="I33" s="664"/>
    </row>
    <row r="34" spans="1:9">
      <c r="B34" s="662" t="s">
        <v>458</v>
      </c>
      <c r="G34" s="664"/>
      <c r="H34" s="664">
        <v>6375</v>
      </c>
      <c r="I34" s="664"/>
    </row>
    <row r="35" spans="1:9">
      <c r="A35" s="662" t="s">
        <v>513</v>
      </c>
      <c r="G35" s="664"/>
      <c r="H35" s="664"/>
      <c r="I35" s="664"/>
    </row>
    <row r="36" spans="1:9">
      <c r="B36" s="662" t="s">
        <v>400</v>
      </c>
      <c r="G36" s="664"/>
      <c r="H36" s="666">
        <v>375</v>
      </c>
      <c r="I36" s="664"/>
    </row>
    <row r="37" spans="1:9">
      <c r="A37" s="662" t="s">
        <v>561</v>
      </c>
      <c r="G37" s="664"/>
      <c r="H37" s="664"/>
      <c r="I37" s="666">
        <f>H34-H36</f>
        <v>6000</v>
      </c>
    </row>
    <row r="38" spans="1:9" ht="16.5" thickBot="1">
      <c r="A38" s="662" t="s">
        <v>515</v>
      </c>
      <c r="G38" s="664"/>
      <c r="H38" s="664"/>
      <c r="I38" s="667">
        <f>I32+I37</f>
        <v>27630.449999999997</v>
      </c>
    </row>
    <row r="39" spans="1:9" ht="16.5" thickTop="1">
      <c r="G39" s="664"/>
      <c r="H39" s="664"/>
      <c r="I39" s="664"/>
    </row>
    <row r="49" s="662" customFormat="1"/>
    <row r="50" s="662" customFormat="1"/>
    <row r="51" s="662" customFormat="1"/>
    <row r="52" s="662" customFormat="1"/>
    <row r="53" s="662" customFormat="1"/>
  </sheetData>
  <mergeCells count="3">
    <mergeCell ref="A3:I3"/>
    <mergeCell ref="A4:I4"/>
    <mergeCell ref="A5:I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9CAFB-065C-407F-A48C-880E1D620919}">
  <dimension ref="A1:I50"/>
  <sheetViews>
    <sheetView workbookViewId="0">
      <selection sqref="A1:XFD1048576"/>
    </sheetView>
  </sheetViews>
  <sheetFormatPr defaultColWidth="9.140625" defaultRowHeight="15.75"/>
  <cols>
    <col min="1" max="4" width="9.140625" style="662"/>
    <col min="5" max="5" width="12" style="662" customWidth="1"/>
    <col min="6" max="6" width="12.7109375" style="662" bestFit="1" customWidth="1"/>
    <col min="7" max="7" width="2.7109375" style="662" customWidth="1"/>
    <col min="8" max="9" width="12.7109375" style="662" bestFit="1" customWidth="1"/>
    <col min="10" max="16384" width="9.140625" style="662"/>
  </cols>
  <sheetData>
    <row r="1" spans="1:9">
      <c r="A1" s="661" t="s">
        <v>562</v>
      </c>
      <c r="B1" s="661"/>
      <c r="C1" s="661"/>
    </row>
    <row r="3" spans="1:9">
      <c r="A3" s="663" t="s">
        <v>429</v>
      </c>
      <c r="B3" s="663"/>
      <c r="C3" s="663"/>
      <c r="D3" s="663"/>
      <c r="E3" s="663"/>
      <c r="F3" s="663"/>
      <c r="G3" s="663"/>
      <c r="H3" s="663"/>
      <c r="I3" s="663"/>
    </row>
    <row r="4" spans="1:9">
      <c r="A4" s="663" t="s">
        <v>516</v>
      </c>
      <c r="B4" s="663"/>
      <c r="C4" s="663"/>
      <c r="D4" s="663"/>
      <c r="E4" s="663"/>
      <c r="F4" s="663"/>
      <c r="G4" s="663"/>
      <c r="H4" s="663"/>
      <c r="I4" s="663"/>
    </row>
    <row r="5" spans="1:9">
      <c r="A5" s="663" t="s">
        <v>431</v>
      </c>
      <c r="B5" s="663"/>
      <c r="C5" s="663"/>
      <c r="D5" s="663"/>
      <c r="E5" s="663"/>
      <c r="F5" s="663"/>
      <c r="G5" s="663"/>
      <c r="H5" s="663"/>
      <c r="I5" s="663"/>
    </row>
    <row r="7" spans="1:9">
      <c r="B7" s="662" t="s">
        <v>563</v>
      </c>
      <c r="F7" s="664"/>
      <c r="G7" s="664"/>
      <c r="H7" s="664"/>
      <c r="I7" s="665">
        <v>47200</v>
      </c>
    </row>
    <row r="8" spans="1:9">
      <c r="B8" s="662" t="s">
        <v>564</v>
      </c>
      <c r="F8" s="664"/>
      <c r="G8" s="664"/>
      <c r="H8" s="665">
        <f>'[4]P13.3B'!I38</f>
        <v>27630.449999999997</v>
      </c>
      <c r="I8" s="664"/>
    </row>
    <row r="9" spans="1:9">
      <c r="B9" s="662" t="s">
        <v>565</v>
      </c>
      <c r="F9" s="664"/>
      <c r="G9" s="664"/>
      <c r="H9" s="666">
        <v>20000</v>
      </c>
      <c r="I9" s="664"/>
    </row>
    <row r="10" spans="1:9">
      <c r="B10" s="662" t="s">
        <v>519</v>
      </c>
      <c r="F10" s="664"/>
      <c r="G10" s="664"/>
      <c r="H10" s="664"/>
      <c r="I10" s="664">
        <f>H8-H9</f>
        <v>7630.4499999999971</v>
      </c>
    </row>
    <row r="11" spans="1:9" ht="16.5" thickBot="1">
      <c r="B11" s="662" t="s">
        <v>566</v>
      </c>
      <c r="F11" s="664"/>
      <c r="G11" s="664"/>
      <c r="H11" s="664"/>
      <c r="I11" s="667">
        <f>I7+I10</f>
        <v>54830.45</v>
      </c>
    </row>
    <row r="12" spans="1:9" ht="16.5" thickTop="1">
      <c r="F12" s="664"/>
      <c r="G12" s="664"/>
      <c r="H12" s="664"/>
      <c r="I12" s="664"/>
    </row>
    <row r="13" spans="1:9">
      <c r="A13" s="663" t="s">
        <v>429</v>
      </c>
      <c r="B13" s="663"/>
      <c r="C13" s="663"/>
      <c r="D13" s="663"/>
      <c r="E13" s="663"/>
      <c r="F13" s="663"/>
      <c r="G13" s="663"/>
      <c r="H13" s="663"/>
      <c r="I13" s="663"/>
    </row>
    <row r="14" spans="1:9">
      <c r="A14" s="663" t="s">
        <v>521</v>
      </c>
      <c r="B14" s="663"/>
      <c r="C14" s="663"/>
      <c r="D14" s="663"/>
      <c r="E14" s="663"/>
      <c r="F14" s="663"/>
      <c r="G14" s="663"/>
      <c r="H14" s="663"/>
      <c r="I14" s="663"/>
    </row>
    <row r="15" spans="1:9">
      <c r="A15" s="663" t="s">
        <v>522</v>
      </c>
      <c r="B15" s="663"/>
      <c r="C15" s="663"/>
      <c r="D15" s="663"/>
      <c r="E15" s="663"/>
      <c r="F15" s="663"/>
      <c r="G15" s="663"/>
      <c r="H15" s="663"/>
      <c r="I15" s="663"/>
    </row>
    <row r="16" spans="1:9">
      <c r="A16" s="663" t="s">
        <v>523</v>
      </c>
      <c r="B16" s="663"/>
      <c r="C16" s="663"/>
      <c r="D16" s="663"/>
      <c r="E16" s="663"/>
      <c r="F16" s="663"/>
      <c r="G16" s="663"/>
      <c r="H16" s="663"/>
      <c r="I16" s="663"/>
    </row>
    <row r="17" spans="1:9">
      <c r="A17" s="662" t="s">
        <v>524</v>
      </c>
      <c r="F17" s="664"/>
      <c r="G17" s="664"/>
      <c r="H17" s="664"/>
      <c r="I17" s="664"/>
    </row>
    <row r="18" spans="1:9">
      <c r="B18" s="662" t="s">
        <v>16</v>
      </c>
      <c r="F18" s="664"/>
      <c r="G18" s="664"/>
      <c r="H18" s="665">
        <v>38465</v>
      </c>
      <c r="I18" s="664"/>
    </row>
    <row r="19" spans="1:9">
      <c r="B19" s="662" t="s">
        <v>435</v>
      </c>
      <c r="F19" s="664"/>
      <c r="G19" s="664"/>
      <c r="H19" s="664">
        <v>2669</v>
      </c>
      <c r="I19" s="664"/>
    </row>
    <row r="20" spans="1:9">
      <c r="B20" s="662" t="s">
        <v>436</v>
      </c>
      <c r="F20" s="664"/>
      <c r="G20" s="664"/>
      <c r="H20" s="664">
        <v>1000</v>
      </c>
      <c r="I20" s="664"/>
    </row>
    <row r="21" spans="1:9">
      <c r="B21" s="662" t="s">
        <v>398</v>
      </c>
      <c r="F21" s="664"/>
      <c r="G21" s="664"/>
      <c r="H21" s="664">
        <v>125</v>
      </c>
      <c r="I21" s="664"/>
    </row>
    <row r="22" spans="1:9">
      <c r="B22" s="662" t="s">
        <v>370</v>
      </c>
      <c r="F22" s="664"/>
      <c r="G22" s="664"/>
      <c r="H22" s="666">
        <v>20900</v>
      </c>
      <c r="I22" s="664"/>
    </row>
    <row r="23" spans="1:9">
      <c r="B23" s="662" t="s">
        <v>530</v>
      </c>
      <c r="F23" s="664"/>
      <c r="G23" s="664"/>
      <c r="H23" s="664"/>
      <c r="I23" s="665">
        <f>SUM(H18:H22)</f>
        <v>63159</v>
      </c>
    </row>
    <row r="24" spans="1:9">
      <c r="A24" s="662" t="s">
        <v>567</v>
      </c>
      <c r="F24" s="664"/>
      <c r="G24" s="664"/>
      <c r="H24" s="664"/>
      <c r="I24" s="664"/>
    </row>
    <row r="25" spans="1:9">
      <c r="B25" s="662" t="s">
        <v>441</v>
      </c>
      <c r="F25" s="665">
        <v>30000</v>
      </c>
      <c r="G25" s="664"/>
      <c r="H25" s="664"/>
      <c r="I25" s="664"/>
    </row>
    <row r="26" spans="1:9">
      <c r="B26" s="662" t="s">
        <v>534</v>
      </c>
      <c r="F26" s="666">
        <v>7500</v>
      </c>
      <c r="G26" s="664"/>
      <c r="H26" s="664">
        <f>F25-F26</f>
        <v>22500</v>
      </c>
      <c r="I26" s="664"/>
    </row>
    <row r="27" spans="1:9">
      <c r="B27" s="662" t="s">
        <v>444</v>
      </c>
      <c r="F27" s="664">
        <v>7000</v>
      </c>
      <c r="G27" s="664"/>
      <c r="H27" s="664"/>
      <c r="I27" s="664"/>
    </row>
    <row r="28" spans="1:9">
      <c r="B28" s="662" t="s">
        <v>534</v>
      </c>
      <c r="F28" s="666">
        <v>2500</v>
      </c>
      <c r="G28" s="664"/>
      <c r="H28" s="666">
        <f>F27-F28</f>
        <v>4500</v>
      </c>
      <c r="I28" s="664"/>
    </row>
    <row r="29" spans="1:9">
      <c r="B29" s="662" t="s">
        <v>537</v>
      </c>
      <c r="F29" s="664"/>
      <c r="G29" s="664"/>
      <c r="H29" s="664"/>
      <c r="I29" s="664">
        <f>SUM(H26:H28)</f>
        <v>27000</v>
      </c>
    </row>
    <row r="30" spans="1:9" ht="16.5" thickBot="1">
      <c r="A30" s="662" t="s">
        <v>538</v>
      </c>
      <c r="F30" s="664"/>
      <c r="G30" s="664"/>
      <c r="H30" s="664"/>
      <c r="I30" s="667">
        <f>SUM(I23:I29)</f>
        <v>90159</v>
      </c>
    </row>
    <row r="31" spans="1:9" ht="16.5" thickTop="1">
      <c r="A31" s="663" t="s">
        <v>568</v>
      </c>
      <c r="B31" s="663"/>
      <c r="C31" s="663"/>
      <c r="D31" s="663"/>
      <c r="E31" s="663"/>
      <c r="F31" s="663"/>
      <c r="G31" s="663"/>
      <c r="H31" s="663"/>
      <c r="I31" s="663"/>
    </row>
    <row r="32" spans="1:9">
      <c r="A32" s="662" t="s">
        <v>569</v>
      </c>
      <c r="F32" s="664"/>
      <c r="G32" s="664"/>
      <c r="H32" s="664"/>
      <c r="I32" s="664"/>
    </row>
    <row r="33" spans="1:9">
      <c r="B33" s="662" t="s">
        <v>447</v>
      </c>
      <c r="F33" s="664"/>
      <c r="G33" s="664"/>
      <c r="H33" s="665">
        <v>22500</v>
      </c>
      <c r="I33" s="664"/>
    </row>
    <row r="34" spans="1:9">
      <c r="B34" s="662" t="s">
        <v>448</v>
      </c>
      <c r="F34" s="664"/>
      <c r="G34" s="664"/>
      <c r="H34" s="664">
        <v>9725</v>
      </c>
      <c r="I34" s="664"/>
    </row>
    <row r="35" spans="1:9">
      <c r="B35" s="662" t="s">
        <v>383</v>
      </c>
      <c r="F35" s="664"/>
      <c r="G35" s="664"/>
      <c r="H35" s="664">
        <v>700</v>
      </c>
      <c r="I35" s="664"/>
    </row>
    <row r="36" spans="1:9">
      <c r="B36" s="662" t="s">
        <v>337</v>
      </c>
      <c r="F36" s="664"/>
      <c r="G36" s="664"/>
      <c r="H36" s="664">
        <v>43.4</v>
      </c>
      <c r="I36" s="664"/>
    </row>
    <row r="37" spans="1:9">
      <c r="B37" s="662" t="s">
        <v>338</v>
      </c>
      <c r="F37" s="664"/>
      <c r="G37" s="664"/>
      <c r="H37" s="664">
        <v>10.15</v>
      </c>
      <c r="I37" s="664"/>
    </row>
    <row r="38" spans="1:9">
      <c r="B38" s="662" t="s">
        <v>373</v>
      </c>
      <c r="F38" s="664"/>
      <c r="G38" s="664"/>
      <c r="H38" s="664">
        <v>2125</v>
      </c>
      <c r="I38" s="664"/>
    </row>
    <row r="39" spans="1:9">
      <c r="B39" s="662" t="s">
        <v>401</v>
      </c>
      <c r="F39" s="664"/>
      <c r="G39" s="664"/>
      <c r="H39" s="666">
        <v>225</v>
      </c>
      <c r="I39" s="664"/>
    </row>
    <row r="40" spans="1:9">
      <c r="B40" s="662" t="s">
        <v>542</v>
      </c>
      <c r="F40" s="664"/>
      <c r="G40" s="664"/>
      <c r="H40" s="664"/>
      <c r="I40" s="665">
        <f>SUM(H33:H39)</f>
        <v>35328.550000000003</v>
      </c>
    </row>
    <row r="41" spans="1:9">
      <c r="A41" s="662" t="s">
        <v>570</v>
      </c>
      <c r="F41" s="664"/>
      <c r="G41" s="664"/>
      <c r="H41" s="664"/>
      <c r="I41" s="664"/>
    </row>
    <row r="42" spans="1:9">
      <c r="A42" s="662" t="s">
        <v>454</v>
      </c>
      <c r="F42" s="664"/>
      <c r="G42" s="664"/>
      <c r="H42" s="664"/>
      <c r="I42" s="664">
        <f>I11</f>
        <v>54830.45</v>
      </c>
    </row>
    <row r="43" spans="1:9" ht="16.5" thickBot="1">
      <c r="A43" s="662" t="s">
        <v>571</v>
      </c>
      <c r="F43" s="664"/>
      <c r="G43" s="664"/>
      <c r="H43" s="664"/>
      <c r="I43" s="667">
        <f>I40+I42</f>
        <v>90159</v>
      </c>
    </row>
    <row r="44" spans="1:9" ht="16.5" thickTop="1"/>
    <row r="49" s="662" customFormat="1"/>
    <row r="50" s="662" customFormat="1"/>
  </sheetData>
  <mergeCells count="8">
    <mergeCell ref="A16:I16"/>
    <mergeCell ref="A31:I31"/>
    <mergeCell ref="A3:I3"/>
    <mergeCell ref="A4:I4"/>
    <mergeCell ref="A5:I5"/>
    <mergeCell ref="A13:I13"/>
    <mergeCell ref="A14:I14"/>
    <mergeCell ref="A15:I1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01BBA-4307-49F0-9990-731D19D7E113}">
  <dimension ref="A1:K9"/>
  <sheetViews>
    <sheetView workbookViewId="0">
      <selection activeCell="E30" sqref="E30"/>
    </sheetView>
  </sheetViews>
  <sheetFormatPr defaultRowHeight="15.75"/>
  <cols>
    <col min="1" max="8" width="9.140625" style="670"/>
    <col min="9" max="9" width="12.7109375" style="670" bestFit="1" customWidth="1"/>
    <col min="10" max="16384" width="9.140625" style="670"/>
  </cols>
  <sheetData>
    <row r="1" spans="1:11">
      <c r="A1" s="668" t="s">
        <v>562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</row>
    <row r="2" spans="1:11">
      <c r="A2" s="669"/>
      <c r="B2" s="669"/>
      <c r="C2" s="669"/>
      <c r="D2" s="669"/>
      <c r="E2" s="669"/>
      <c r="F2" s="669"/>
      <c r="G2" s="669"/>
      <c r="H2" s="669"/>
      <c r="I2" s="669"/>
      <c r="J2" s="669"/>
      <c r="K2" s="669"/>
    </row>
    <row r="3" spans="1:11">
      <c r="A3" s="669"/>
      <c r="B3" s="669"/>
      <c r="C3" s="671" t="s">
        <v>234</v>
      </c>
      <c r="D3" s="669"/>
      <c r="E3" s="669"/>
      <c r="F3" s="671" t="s">
        <v>572</v>
      </c>
      <c r="G3" s="669"/>
      <c r="H3" s="669"/>
      <c r="I3" s="669"/>
      <c r="J3" s="669"/>
      <c r="K3" s="669"/>
    </row>
    <row r="4" spans="1:11">
      <c r="A4" s="669"/>
      <c r="B4" s="669"/>
      <c r="C4" s="671"/>
      <c r="D4" s="669"/>
      <c r="E4" s="669"/>
      <c r="F4" s="671"/>
      <c r="G4" s="669"/>
      <c r="H4" s="669"/>
      <c r="I4" s="669"/>
      <c r="J4" s="669"/>
      <c r="K4" s="669"/>
    </row>
    <row r="5" spans="1:11">
      <c r="A5" s="669"/>
      <c r="B5" s="669"/>
      <c r="C5" s="671"/>
      <c r="D5" s="669"/>
      <c r="E5" s="669"/>
      <c r="F5" s="671" t="s">
        <v>573</v>
      </c>
      <c r="G5" s="669"/>
      <c r="H5" s="669"/>
      <c r="I5" s="672">
        <v>63159</v>
      </c>
      <c r="J5" s="669"/>
      <c r="K5" s="669"/>
    </row>
    <row r="6" spans="1:11">
      <c r="A6" s="669"/>
      <c r="B6" s="669"/>
      <c r="C6" s="669"/>
      <c r="D6" s="669"/>
      <c r="E6" s="669"/>
      <c r="F6" s="671" t="s">
        <v>574</v>
      </c>
      <c r="G6" s="669"/>
      <c r="H6" s="669"/>
      <c r="I6" s="673">
        <v>35328.550000000003</v>
      </c>
      <c r="J6" s="669"/>
      <c r="K6" s="669"/>
    </row>
    <row r="7" spans="1:11" ht="16.5" thickBot="1">
      <c r="A7" s="669"/>
      <c r="B7" s="669"/>
      <c r="C7" s="669"/>
      <c r="D7" s="669"/>
      <c r="E7" s="669"/>
      <c r="F7" s="671" t="s">
        <v>575</v>
      </c>
      <c r="G7" s="669"/>
      <c r="H7" s="669"/>
      <c r="I7" s="674">
        <v>27830.449999999997</v>
      </c>
      <c r="J7" s="669"/>
      <c r="K7" s="669"/>
    </row>
    <row r="8" spans="1:11" ht="16.5" thickTop="1">
      <c r="A8" s="669"/>
      <c r="B8" s="669"/>
      <c r="C8" s="669"/>
      <c r="D8" s="669"/>
      <c r="E8" s="669"/>
      <c r="F8" s="671"/>
      <c r="G8" s="669"/>
      <c r="H8" s="669"/>
      <c r="I8" s="675"/>
      <c r="J8" s="669"/>
      <c r="K8" s="669"/>
    </row>
    <row r="9" spans="1:11">
      <c r="A9" s="669"/>
      <c r="B9" s="669"/>
      <c r="C9" s="669"/>
      <c r="D9" s="669"/>
      <c r="E9" s="669"/>
      <c r="F9" s="671"/>
      <c r="G9" s="669"/>
      <c r="H9" s="669"/>
      <c r="I9" s="676"/>
      <c r="J9" s="669"/>
      <c r="K9" s="66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76132-919B-4614-965F-1107A37F19A8}">
  <dimension ref="A1:P73"/>
  <sheetViews>
    <sheetView workbookViewId="0">
      <selection sqref="A1:XFD1048576"/>
    </sheetView>
  </sheetViews>
  <sheetFormatPr defaultColWidth="10.28515625" defaultRowHeight="15"/>
  <cols>
    <col min="1" max="1" width="1.7109375" style="105" customWidth="1"/>
    <col min="2" max="2" width="2.7109375" style="105" customWidth="1"/>
    <col min="3" max="3" width="4.7109375" style="105" customWidth="1"/>
    <col min="4" max="4" width="2.7109375" style="105" customWidth="1"/>
    <col min="5" max="5" width="50.140625" style="105" customWidth="1"/>
    <col min="6" max="6" width="5.28515625" style="105" customWidth="1"/>
    <col min="7" max="8" width="14.42578125" style="105" customWidth="1"/>
    <col min="9" max="9" width="2.7109375" style="105" customWidth="1"/>
    <col min="10" max="10" width="1.7109375" style="105" customWidth="1"/>
    <col min="11" max="16384" width="10.28515625" style="105"/>
  </cols>
  <sheetData>
    <row r="1" spans="1:16" ht="15" customHeight="1">
      <c r="A1" s="104" t="s">
        <v>123</v>
      </c>
      <c r="C1" s="106"/>
      <c r="D1" s="106"/>
      <c r="E1" s="106"/>
      <c r="F1" s="106"/>
      <c r="G1" s="106"/>
      <c r="H1" s="106"/>
    </row>
    <row r="2" spans="1:16" ht="15" customHeight="1">
      <c r="B2" s="107"/>
      <c r="C2" s="106"/>
      <c r="D2" s="106"/>
      <c r="E2" s="106"/>
      <c r="F2" s="106"/>
      <c r="G2" s="106"/>
      <c r="H2" s="106"/>
    </row>
    <row r="3" spans="1:16" ht="15" customHeight="1">
      <c r="B3" s="108"/>
      <c r="C3" s="109" t="s">
        <v>1</v>
      </c>
      <c r="D3" s="109"/>
      <c r="E3" s="109"/>
      <c r="F3" s="109"/>
      <c r="G3" s="109"/>
      <c r="H3" s="110" t="s">
        <v>124</v>
      </c>
      <c r="I3" s="111"/>
      <c r="N3" s="112"/>
      <c r="O3" s="112"/>
      <c r="P3" s="112"/>
    </row>
    <row r="4" spans="1:16" ht="5.0999999999999996" customHeight="1" thickBot="1">
      <c r="B4" s="113"/>
      <c r="I4" s="113"/>
    </row>
    <row r="5" spans="1:16" ht="15" customHeight="1" thickTop="1">
      <c r="C5" s="114" t="s">
        <v>3</v>
      </c>
      <c r="D5" s="115"/>
      <c r="E5" s="116" t="s">
        <v>4</v>
      </c>
      <c r="F5" s="117" t="s">
        <v>5</v>
      </c>
      <c r="G5" s="118" t="s">
        <v>125</v>
      </c>
      <c r="H5" s="118" t="s">
        <v>126</v>
      </c>
      <c r="I5" s="119"/>
    </row>
    <row r="6" spans="1:16" ht="15" customHeight="1">
      <c r="B6" s="120"/>
      <c r="C6" s="121"/>
      <c r="D6" s="121"/>
      <c r="E6" s="122"/>
      <c r="F6" s="123"/>
      <c r="G6" s="124"/>
      <c r="H6" s="124"/>
    </row>
    <row r="7" spans="1:16">
      <c r="B7" s="125">
        <v>1</v>
      </c>
      <c r="C7" s="126" t="s">
        <v>8</v>
      </c>
      <c r="D7" s="127"/>
      <c r="F7" s="128"/>
      <c r="G7" s="129"/>
      <c r="H7" s="129"/>
      <c r="I7" s="130"/>
      <c r="L7" s="107"/>
    </row>
    <row r="8" spans="1:16" ht="15" customHeight="1">
      <c r="B8" s="125">
        <v>2</v>
      </c>
      <c r="C8" s="131" t="s">
        <v>127</v>
      </c>
      <c r="D8" s="132">
        <v>2</v>
      </c>
      <c r="E8" s="130" t="s">
        <v>128</v>
      </c>
      <c r="F8" s="133">
        <v>501</v>
      </c>
      <c r="G8" s="134">
        <v>2400</v>
      </c>
      <c r="H8" s="134"/>
      <c r="I8" s="130"/>
    </row>
    <row r="9" spans="1:16" ht="15" customHeight="1">
      <c r="B9" s="125">
        <v>3</v>
      </c>
      <c r="C9" s="135"/>
      <c r="D9" s="127"/>
      <c r="E9" s="136" t="s">
        <v>129</v>
      </c>
      <c r="F9" s="133">
        <v>502</v>
      </c>
      <c r="G9" s="134">
        <v>200</v>
      </c>
      <c r="H9" s="134"/>
      <c r="I9" s="130"/>
    </row>
    <row r="10" spans="1:16" ht="20.100000000000001" customHeight="1">
      <c r="B10" s="125">
        <v>4</v>
      </c>
      <c r="C10" s="135"/>
      <c r="D10" s="127"/>
      <c r="E10" s="68" t="s">
        <v>130</v>
      </c>
      <c r="F10" s="137" t="s">
        <v>131</v>
      </c>
      <c r="G10" s="134"/>
      <c r="H10" s="134">
        <v>2600</v>
      </c>
      <c r="I10" s="130"/>
    </row>
    <row r="11" spans="1:16" ht="15" customHeight="1">
      <c r="B11" s="125">
        <v>5</v>
      </c>
      <c r="C11" s="135"/>
      <c r="D11" s="127"/>
      <c r="E11" s="138" t="s">
        <v>132</v>
      </c>
      <c r="F11" s="128"/>
      <c r="G11" s="134"/>
      <c r="H11" s="134"/>
      <c r="I11" s="130"/>
    </row>
    <row r="12" spans="1:16" ht="15" customHeight="1">
      <c r="B12" s="125">
        <v>6</v>
      </c>
      <c r="C12" s="139"/>
      <c r="D12" s="140"/>
      <c r="E12" s="141" t="s">
        <v>133</v>
      </c>
      <c r="F12" s="128"/>
      <c r="G12" s="134"/>
      <c r="H12" s="134"/>
      <c r="I12" s="130"/>
    </row>
    <row r="13" spans="1:16" ht="15" customHeight="1">
      <c r="B13" s="125">
        <v>7</v>
      </c>
      <c r="C13" s="139"/>
      <c r="D13" s="140"/>
      <c r="F13" s="128"/>
      <c r="G13" s="134"/>
      <c r="H13" s="134"/>
      <c r="I13" s="130"/>
    </row>
    <row r="14" spans="1:16" ht="15" customHeight="1">
      <c r="B14" s="125">
        <v>8</v>
      </c>
      <c r="C14" s="139"/>
      <c r="D14" s="127">
        <v>8</v>
      </c>
      <c r="E14" s="136" t="s">
        <v>128</v>
      </c>
      <c r="F14" s="133">
        <v>501</v>
      </c>
      <c r="G14" s="134">
        <v>1500</v>
      </c>
      <c r="H14" s="134"/>
      <c r="I14" s="130"/>
    </row>
    <row r="15" spans="1:16" ht="20.100000000000001" customHeight="1">
      <c r="B15" s="125">
        <v>9</v>
      </c>
      <c r="C15" s="139"/>
      <c r="D15" s="127"/>
      <c r="E15" s="68" t="s">
        <v>134</v>
      </c>
      <c r="F15" s="137" t="s">
        <v>131</v>
      </c>
      <c r="G15" s="134"/>
      <c r="H15" s="134">
        <v>1500</v>
      </c>
      <c r="I15" s="130"/>
    </row>
    <row r="16" spans="1:16" ht="15" customHeight="1">
      <c r="B16" s="125">
        <v>10</v>
      </c>
      <c r="C16" s="139"/>
      <c r="D16" s="132"/>
      <c r="E16" s="142" t="s">
        <v>135</v>
      </c>
      <c r="F16" s="143"/>
      <c r="G16" s="144"/>
      <c r="H16" s="134"/>
      <c r="I16" s="130"/>
    </row>
    <row r="17" spans="2:9" ht="15" customHeight="1">
      <c r="B17" s="125">
        <v>11</v>
      </c>
      <c r="C17" s="139"/>
      <c r="D17" s="132"/>
      <c r="E17" s="145" t="s">
        <v>136</v>
      </c>
      <c r="F17" s="133"/>
      <c r="G17" s="146"/>
      <c r="H17" s="146"/>
      <c r="I17" s="130"/>
    </row>
    <row r="18" spans="2:9" ht="15" customHeight="1">
      <c r="B18" s="125">
        <v>12</v>
      </c>
      <c r="C18" s="139"/>
      <c r="D18" s="132"/>
      <c r="E18" s="147"/>
      <c r="F18" s="148"/>
      <c r="G18" s="146"/>
      <c r="H18" s="146"/>
      <c r="I18" s="130"/>
    </row>
    <row r="19" spans="2:9" ht="20.100000000000001" customHeight="1">
      <c r="B19" s="125">
        <v>13</v>
      </c>
      <c r="C19" s="139"/>
      <c r="D19" s="127">
        <v>9</v>
      </c>
      <c r="E19" s="149" t="s">
        <v>130</v>
      </c>
      <c r="F19" s="137" t="s">
        <v>131</v>
      </c>
      <c r="G19" s="134">
        <v>250</v>
      </c>
      <c r="H19" s="134"/>
      <c r="I19" s="130"/>
    </row>
    <row r="20" spans="2:9" ht="15" customHeight="1">
      <c r="B20" s="125">
        <v>14</v>
      </c>
      <c r="C20" s="139"/>
      <c r="D20" s="127"/>
      <c r="E20" s="68" t="s">
        <v>137</v>
      </c>
      <c r="F20" s="133">
        <v>503</v>
      </c>
      <c r="G20" s="134"/>
      <c r="H20" s="134">
        <v>250</v>
      </c>
      <c r="I20" s="130"/>
    </row>
    <row r="21" spans="2:9" ht="15" customHeight="1">
      <c r="B21" s="125">
        <v>15</v>
      </c>
      <c r="C21" s="139"/>
      <c r="D21" s="150"/>
      <c r="E21" s="142" t="s">
        <v>138</v>
      </c>
      <c r="F21" s="148"/>
      <c r="G21" s="134"/>
      <c r="H21" s="134"/>
      <c r="I21" s="130"/>
    </row>
    <row r="22" spans="2:9" ht="15" customHeight="1">
      <c r="B22" s="125">
        <v>16</v>
      </c>
      <c r="C22" s="139"/>
      <c r="D22" s="150"/>
      <c r="E22" s="142" t="s">
        <v>139</v>
      </c>
      <c r="F22" s="133"/>
      <c r="G22" s="134"/>
      <c r="H22" s="134"/>
      <c r="I22" s="130"/>
    </row>
    <row r="23" spans="2:9" ht="15" customHeight="1">
      <c r="B23" s="125">
        <v>17</v>
      </c>
      <c r="C23" s="139"/>
      <c r="D23" s="150"/>
      <c r="E23" s="136" t="s">
        <v>140</v>
      </c>
      <c r="F23" s="133"/>
      <c r="G23" s="134"/>
      <c r="H23" s="134"/>
      <c r="I23" s="130"/>
    </row>
    <row r="24" spans="2:9" ht="15" customHeight="1">
      <c r="B24" s="125">
        <f>B23+1</f>
        <v>18</v>
      </c>
      <c r="C24" s="139"/>
      <c r="D24" s="150"/>
      <c r="E24" s="136"/>
      <c r="F24" s="133"/>
      <c r="G24" s="134"/>
      <c r="H24" s="134"/>
      <c r="I24" s="130"/>
    </row>
    <row r="25" spans="2:9" ht="15" customHeight="1">
      <c r="B25" s="125">
        <f t="shared" ref="B25:B40" si="0">B24+1</f>
        <v>19</v>
      </c>
      <c r="C25" s="139"/>
      <c r="D25" s="150">
        <v>12</v>
      </c>
      <c r="E25" s="136" t="s">
        <v>128</v>
      </c>
      <c r="F25" s="133">
        <v>501</v>
      </c>
      <c r="G25" s="134">
        <v>1400</v>
      </c>
      <c r="H25" s="134"/>
      <c r="I25" s="130"/>
    </row>
    <row r="26" spans="2:9" ht="20.100000000000001" customHeight="1">
      <c r="B26" s="125">
        <f t="shared" si="0"/>
        <v>20</v>
      </c>
      <c r="C26" s="139"/>
      <c r="D26" s="150"/>
      <c r="E26" s="136" t="s">
        <v>141</v>
      </c>
      <c r="F26" s="137" t="s">
        <v>131</v>
      </c>
      <c r="G26" s="134"/>
      <c r="H26" s="134">
        <v>1400</v>
      </c>
      <c r="I26" s="130"/>
    </row>
    <row r="27" spans="2:9" ht="15" customHeight="1">
      <c r="B27" s="125">
        <f t="shared" si="0"/>
        <v>21</v>
      </c>
      <c r="C27" s="139"/>
      <c r="D27" s="150"/>
      <c r="E27" s="142" t="s">
        <v>142</v>
      </c>
      <c r="F27" s="133"/>
      <c r="G27" s="134"/>
      <c r="H27" s="134"/>
      <c r="I27" s="130"/>
    </row>
    <row r="28" spans="2:9" ht="15" customHeight="1">
      <c r="B28" s="125">
        <f t="shared" si="0"/>
        <v>22</v>
      </c>
      <c r="C28" s="139"/>
      <c r="D28" s="150"/>
      <c r="E28" s="142" t="s">
        <v>143</v>
      </c>
      <c r="F28" s="133"/>
      <c r="G28" s="134"/>
      <c r="H28" s="134"/>
      <c r="I28" s="130"/>
    </row>
    <row r="29" spans="2:9" ht="15" customHeight="1">
      <c r="B29" s="125">
        <f t="shared" si="0"/>
        <v>23</v>
      </c>
      <c r="C29" s="139"/>
      <c r="D29" s="150"/>
      <c r="E29" s="136"/>
      <c r="F29" s="148"/>
      <c r="G29" s="134"/>
      <c r="H29" s="134"/>
      <c r="I29" s="130"/>
    </row>
    <row r="30" spans="2:9" ht="20.100000000000001" customHeight="1">
      <c r="B30" s="125">
        <f t="shared" si="0"/>
        <v>24</v>
      </c>
      <c r="C30" s="139"/>
      <c r="D30" s="150">
        <v>17</v>
      </c>
      <c r="E30" s="136" t="s">
        <v>134</v>
      </c>
      <c r="F30" s="137" t="s">
        <v>131</v>
      </c>
      <c r="G30" s="134">
        <v>1500</v>
      </c>
      <c r="H30" s="134"/>
      <c r="I30" s="130"/>
    </row>
    <row r="31" spans="2:9" ht="15" customHeight="1">
      <c r="B31" s="125">
        <f t="shared" si="0"/>
        <v>25</v>
      </c>
      <c r="C31" s="139"/>
      <c r="D31" s="150"/>
      <c r="E31" s="151" t="s">
        <v>144</v>
      </c>
      <c r="F31" s="133">
        <v>504</v>
      </c>
      <c r="G31" s="134"/>
      <c r="H31" s="134">
        <v>15</v>
      </c>
      <c r="I31" s="130"/>
    </row>
    <row r="32" spans="2:9" ht="15" customHeight="1">
      <c r="B32" s="125">
        <f t="shared" si="0"/>
        <v>26</v>
      </c>
      <c r="C32" s="139"/>
      <c r="D32" s="150"/>
      <c r="E32" s="68" t="s">
        <v>145</v>
      </c>
      <c r="F32" s="133">
        <v>101</v>
      </c>
      <c r="G32" s="134"/>
      <c r="H32" s="134">
        <v>1485</v>
      </c>
      <c r="I32" s="130"/>
    </row>
    <row r="33" spans="1:16" ht="15" customHeight="1">
      <c r="B33" s="125">
        <f t="shared" si="0"/>
        <v>27</v>
      </c>
      <c r="C33" s="139"/>
      <c r="D33" s="150"/>
      <c r="E33" s="142" t="s">
        <v>146</v>
      </c>
      <c r="F33" s="133"/>
      <c r="G33" s="134"/>
      <c r="H33" s="134"/>
      <c r="I33" s="130"/>
    </row>
    <row r="34" spans="1:16" ht="15" customHeight="1">
      <c r="B34" s="125">
        <f t="shared" si="0"/>
        <v>28</v>
      </c>
      <c r="C34" s="139"/>
      <c r="D34" s="150"/>
      <c r="E34" s="142" t="s">
        <v>147</v>
      </c>
      <c r="F34" s="148"/>
      <c r="G34" s="134"/>
      <c r="H34" s="134"/>
      <c r="I34" s="130"/>
    </row>
    <row r="35" spans="1:16" ht="15" customHeight="1">
      <c r="B35" s="125">
        <f t="shared" si="0"/>
        <v>29</v>
      </c>
      <c r="C35" s="139"/>
      <c r="D35" s="150"/>
      <c r="E35" s="136"/>
      <c r="F35" s="148"/>
      <c r="G35" s="134"/>
      <c r="H35" s="134"/>
      <c r="I35" s="130"/>
    </row>
    <row r="36" spans="1:16" ht="15" customHeight="1">
      <c r="B36" s="125">
        <f t="shared" si="0"/>
        <v>30</v>
      </c>
      <c r="C36" s="139"/>
      <c r="D36" s="150">
        <v>22</v>
      </c>
      <c r="E36" s="136" t="s">
        <v>128</v>
      </c>
      <c r="F36" s="133">
        <v>501</v>
      </c>
      <c r="G36" s="134">
        <v>800</v>
      </c>
      <c r="H36" s="134"/>
      <c r="I36" s="130"/>
    </row>
    <row r="37" spans="1:16" ht="20.100000000000001" customHeight="1">
      <c r="B37" s="125">
        <f t="shared" si="0"/>
        <v>31</v>
      </c>
      <c r="C37" s="139"/>
      <c r="D37" s="150"/>
      <c r="E37" s="68" t="s">
        <v>148</v>
      </c>
      <c r="F37" s="137" t="s">
        <v>131</v>
      </c>
      <c r="G37" s="134"/>
      <c r="H37" s="134">
        <v>800</v>
      </c>
      <c r="I37" s="130"/>
    </row>
    <row r="38" spans="1:16" ht="15" customHeight="1">
      <c r="B38" s="125">
        <f t="shared" si="0"/>
        <v>32</v>
      </c>
      <c r="C38" s="139"/>
      <c r="D38" s="150"/>
      <c r="E38" s="142" t="s">
        <v>149</v>
      </c>
      <c r="F38" s="133"/>
      <c r="G38" s="129"/>
      <c r="H38" s="129"/>
      <c r="I38" s="130"/>
    </row>
    <row r="39" spans="1:16" ht="15" customHeight="1">
      <c r="B39" s="125">
        <f t="shared" si="0"/>
        <v>33</v>
      </c>
      <c r="C39" s="139"/>
      <c r="D39" s="150"/>
      <c r="E39" s="142" t="s">
        <v>150</v>
      </c>
      <c r="F39" s="133"/>
      <c r="G39" s="129"/>
      <c r="H39" s="129"/>
      <c r="I39" s="130"/>
    </row>
    <row r="40" spans="1:16" ht="15" customHeight="1" thickBot="1">
      <c r="B40" s="125">
        <f t="shared" si="0"/>
        <v>34</v>
      </c>
      <c r="C40" s="152"/>
      <c r="D40" s="153"/>
      <c r="E40" s="154"/>
      <c r="F40" s="155"/>
      <c r="G40" s="156"/>
      <c r="H40" s="156"/>
      <c r="I40" s="130"/>
    </row>
    <row r="41" spans="1:16" ht="15.75" thickTop="1">
      <c r="B41" s="119"/>
      <c r="H41" s="119"/>
    </row>
    <row r="43" spans="1:16">
      <c r="A43" s="104" t="s">
        <v>151</v>
      </c>
      <c r="C43" s="106"/>
      <c r="D43" s="106"/>
      <c r="E43" s="106"/>
      <c r="F43" s="106"/>
      <c r="G43" s="106"/>
      <c r="H43" s="106"/>
    </row>
    <row r="44" spans="1:16">
      <c r="A44" s="104"/>
      <c r="C44" s="106"/>
      <c r="D44" s="106"/>
      <c r="E44" s="106"/>
      <c r="F44" s="106"/>
      <c r="G44" s="106"/>
      <c r="H44" s="106"/>
    </row>
    <row r="45" spans="1:16">
      <c r="B45" s="108"/>
      <c r="C45" s="109" t="s">
        <v>1</v>
      </c>
      <c r="D45" s="109"/>
      <c r="E45" s="109"/>
      <c r="F45" s="109"/>
      <c r="G45" s="109"/>
      <c r="H45" s="110" t="s">
        <v>152</v>
      </c>
      <c r="I45" s="111"/>
      <c r="N45" s="112"/>
      <c r="O45" s="112"/>
      <c r="P45" s="112"/>
    </row>
    <row r="46" spans="1:16" ht="15.75" thickBot="1">
      <c r="B46" s="113"/>
      <c r="I46" s="113"/>
    </row>
    <row r="47" spans="1:16" ht="15" customHeight="1" thickTop="1">
      <c r="C47" s="114" t="s">
        <v>3</v>
      </c>
      <c r="D47" s="115"/>
      <c r="E47" s="116" t="s">
        <v>4</v>
      </c>
      <c r="F47" s="117" t="s">
        <v>5</v>
      </c>
      <c r="G47" s="118" t="s">
        <v>125</v>
      </c>
      <c r="H47" s="118" t="s">
        <v>126</v>
      </c>
      <c r="I47" s="119"/>
    </row>
    <row r="48" spans="1:16" ht="15" customHeight="1">
      <c r="B48" s="120"/>
      <c r="C48" s="121"/>
      <c r="D48" s="121"/>
      <c r="E48" s="122"/>
      <c r="F48" s="123"/>
      <c r="G48" s="124"/>
      <c r="H48" s="124"/>
    </row>
    <row r="49" spans="2:9">
      <c r="B49" s="125">
        <v>1</v>
      </c>
      <c r="C49" s="126" t="s">
        <v>8</v>
      </c>
      <c r="D49" s="127"/>
      <c r="F49" s="128"/>
      <c r="G49" s="129"/>
      <c r="H49" s="129"/>
      <c r="I49" s="130"/>
    </row>
    <row r="50" spans="2:9" ht="15" customHeight="1">
      <c r="B50" s="125">
        <v>2</v>
      </c>
      <c r="C50" s="131" t="s">
        <v>127</v>
      </c>
      <c r="D50" s="132">
        <v>23</v>
      </c>
      <c r="E50" s="130" t="s">
        <v>128</v>
      </c>
      <c r="F50" s="133">
        <v>501</v>
      </c>
      <c r="G50" s="134">
        <v>2200</v>
      </c>
      <c r="H50" s="134"/>
      <c r="I50" s="130"/>
    </row>
    <row r="51" spans="2:9" ht="15" customHeight="1">
      <c r="B51" s="125">
        <v>3</v>
      </c>
      <c r="C51" s="135"/>
      <c r="D51" s="127"/>
      <c r="E51" s="136" t="s">
        <v>129</v>
      </c>
      <c r="F51" s="148">
        <v>502</v>
      </c>
      <c r="G51" s="134">
        <v>100</v>
      </c>
      <c r="H51" s="134"/>
      <c r="I51" s="130"/>
    </row>
    <row r="52" spans="2:9" ht="20.100000000000001" customHeight="1">
      <c r="B52" s="125">
        <v>4</v>
      </c>
      <c r="C52" s="135"/>
      <c r="D52" s="127"/>
      <c r="E52" s="68" t="s">
        <v>153</v>
      </c>
      <c r="F52" s="137" t="s">
        <v>131</v>
      </c>
      <c r="G52" s="134"/>
      <c r="H52" s="134">
        <v>2300</v>
      </c>
      <c r="I52" s="130"/>
    </row>
    <row r="53" spans="2:9">
      <c r="B53" s="125">
        <v>5</v>
      </c>
      <c r="C53" s="135"/>
      <c r="D53" s="127"/>
      <c r="E53" s="138" t="s">
        <v>154</v>
      </c>
      <c r="F53" s="128"/>
      <c r="G53" s="134"/>
      <c r="H53" s="134"/>
      <c r="I53" s="130"/>
    </row>
    <row r="54" spans="2:9">
      <c r="B54" s="125">
        <v>7</v>
      </c>
      <c r="C54" s="139"/>
      <c r="D54" s="140"/>
      <c r="E54" s="157"/>
      <c r="F54" s="128"/>
      <c r="G54" s="134"/>
      <c r="H54" s="134"/>
      <c r="I54" s="130"/>
    </row>
    <row r="55" spans="2:9" ht="20.100000000000001" customHeight="1">
      <c r="B55" s="125">
        <v>8</v>
      </c>
      <c r="C55" s="139"/>
      <c r="D55" s="127">
        <v>25</v>
      </c>
      <c r="E55" s="136" t="s">
        <v>148</v>
      </c>
      <c r="F55" s="137" t="s">
        <v>131</v>
      </c>
      <c r="G55" s="134">
        <v>150</v>
      </c>
      <c r="H55" s="134"/>
      <c r="I55" s="130"/>
    </row>
    <row r="56" spans="2:9">
      <c r="B56" s="125">
        <v>9</v>
      </c>
      <c r="C56" s="139"/>
      <c r="D56" s="127"/>
      <c r="E56" s="68" t="s">
        <v>137</v>
      </c>
      <c r="F56" s="143">
        <v>503</v>
      </c>
      <c r="G56" s="134"/>
      <c r="H56" s="134">
        <v>150</v>
      </c>
      <c r="I56" s="130"/>
    </row>
    <row r="57" spans="2:9">
      <c r="B57" s="125">
        <v>10</v>
      </c>
      <c r="C57" s="139"/>
      <c r="D57" s="132"/>
      <c r="E57" s="145" t="s">
        <v>155</v>
      </c>
      <c r="F57" s="143"/>
      <c r="G57" s="144"/>
      <c r="H57" s="134"/>
      <c r="I57" s="130"/>
    </row>
    <row r="58" spans="2:9">
      <c r="B58" s="125">
        <v>11</v>
      </c>
      <c r="C58" s="139"/>
      <c r="D58" s="132"/>
      <c r="E58" s="142" t="s">
        <v>156</v>
      </c>
      <c r="F58" s="133"/>
      <c r="G58" s="146"/>
      <c r="H58" s="146"/>
      <c r="I58" s="130"/>
    </row>
    <row r="59" spans="2:9">
      <c r="B59" s="125">
        <v>13</v>
      </c>
      <c r="C59" s="139"/>
      <c r="D59" s="127"/>
      <c r="E59" s="149" t="s">
        <v>157</v>
      </c>
      <c r="F59" s="148"/>
      <c r="G59" s="134"/>
      <c r="H59" s="134"/>
      <c r="I59" s="130"/>
    </row>
    <row r="60" spans="2:9">
      <c r="B60" s="125">
        <f>B59+1</f>
        <v>14</v>
      </c>
      <c r="C60" s="139"/>
      <c r="D60" s="127"/>
      <c r="E60" s="149"/>
      <c r="F60" s="148"/>
      <c r="G60" s="134"/>
      <c r="H60" s="134"/>
      <c r="I60" s="130"/>
    </row>
    <row r="61" spans="2:9" ht="15" customHeight="1">
      <c r="B61" s="125">
        <f t="shared" ref="B61:B71" si="1">B60+1</f>
        <v>15</v>
      </c>
      <c r="C61" s="139"/>
      <c r="D61" s="127">
        <v>27</v>
      </c>
      <c r="E61" s="136" t="s">
        <v>128</v>
      </c>
      <c r="F61" s="133">
        <v>501</v>
      </c>
      <c r="G61" s="134">
        <v>3775</v>
      </c>
      <c r="H61" s="134"/>
      <c r="I61" s="130"/>
    </row>
    <row r="62" spans="2:9" ht="15" customHeight="1">
      <c r="B62" s="125">
        <f t="shared" si="1"/>
        <v>16</v>
      </c>
      <c r="C62" s="139"/>
      <c r="D62" s="150"/>
      <c r="E62" s="136" t="s">
        <v>129</v>
      </c>
      <c r="F62" s="148">
        <v>502</v>
      </c>
      <c r="G62" s="134">
        <v>125</v>
      </c>
      <c r="H62" s="134"/>
      <c r="I62" s="130"/>
    </row>
    <row r="63" spans="2:9" ht="20.100000000000001" customHeight="1">
      <c r="B63" s="125">
        <f t="shared" si="1"/>
        <v>17</v>
      </c>
      <c r="C63" s="139"/>
      <c r="D63" s="150"/>
      <c r="E63" s="68" t="s">
        <v>153</v>
      </c>
      <c r="F63" s="137" t="s">
        <v>131</v>
      </c>
      <c r="G63" s="134"/>
      <c r="H63" s="134">
        <v>3900</v>
      </c>
      <c r="I63" s="130"/>
    </row>
    <row r="64" spans="2:9">
      <c r="B64" s="125">
        <f t="shared" si="1"/>
        <v>18</v>
      </c>
      <c r="C64" s="139"/>
      <c r="D64" s="150"/>
      <c r="E64" s="142" t="s">
        <v>158</v>
      </c>
      <c r="F64" s="133"/>
      <c r="G64" s="134"/>
      <c r="H64" s="134"/>
      <c r="I64" s="130"/>
    </row>
    <row r="65" spans="2:9">
      <c r="B65" s="125">
        <f t="shared" si="1"/>
        <v>19</v>
      </c>
      <c r="C65" s="139"/>
      <c r="D65" s="150"/>
      <c r="E65" s="142" t="s">
        <v>159</v>
      </c>
      <c r="F65" s="133"/>
      <c r="G65" s="134"/>
      <c r="H65" s="134"/>
      <c r="I65" s="130"/>
    </row>
    <row r="66" spans="2:9">
      <c r="B66" s="125">
        <f t="shared" si="1"/>
        <v>20</v>
      </c>
      <c r="C66" s="139"/>
      <c r="D66" s="150"/>
      <c r="E66" s="136"/>
      <c r="F66" s="133"/>
      <c r="G66" s="134"/>
      <c r="H66" s="134"/>
      <c r="I66" s="130"/>
    </row>
    <row r="67" spans="2:9" ht="20.100000000000001" customHeight="1">
      <c r="B67" s="125">
        <f t="shared" si="1"/>
        <v>21</v>
      </c>
      <c r="C67" s="139"/>
      <c r="D67" s="150">
        <v>30</v>
      </c>
      <c r="E67" s="136" t="s">
        <v>130</v>
      </c>
      <c r="F67" s="137" t="s">
        <v>131</v>
      </c>
      <c r="G67" s="134">
        <v>2350</v>
      </c>
      <c r="H67" s="134"/>
      <c r="I67" s="130"/>
    </row>
    <row r="68" spans="2:9">
      <c r="B68" s="125">
        <f t="shared" si="1"/>
        <v>22</v>
      </c>
      <c r="C68" s="139"/>
      <c r="D68" s="150"/>
      <c r="E68" s="68" t="s">
        <v>160</v>
      </c>
      <c r="F68" s="133">
        <v>101</v>
      </c>
      <c r="G68" s="134"/>
      <c r="H68" s="134">
        <v>2350</v>
      </c>
      <c r="I68" s="130"/>
    </row>
    <row r="69" spans="2:9">
      <c r="B69" s="125">
        <f t="shared" si="1"/>
        <v>23</v>
      </c>
      <c r="C69" s="139"/>
      <c r="D69" s="150"/>
      <c r="E69" s="142" t="s">
        <v>161</v>
      </c>
      <c r="F69" s="133"/>
      <c r="G69" s="129"/>
      <c r="H69" s="129"/>
      <c r="I69" s="130"/>
    </row>
    <row r="70" spans="2:9">
      <c r="B70" s="125">
        <f t="shared" si="1"/>
        <v>24</v>
      </c>
      <c r="C70" s="139"/>
      <c r="D70" s="150"/>
      <c r="E70" s="142" t="s">
        <v>162</v>
      </c>
      <c r="F70" s="148"/>
      <c r="G70" s="129"/>
      <c r="H70" s="129"/>
      <c r="I70" s="130"/>
    </row>
    <row r="71" spans="2:9" ht="15.75" thickBot="1">
      <c r="B71" s="125">
        <f t="shared" si="1"/>
        <v>25</v>
      </c>
      <c r="C71" s="152"/>
      <c r="D71" s="153"/>
      <c r="E71" s="154"/>
      <c r="F71" s="155"/>
      <c r="G71" s="156"/>
      <c r="H71" s="156"/>
      <c r="I71" s="130"/>
    </row>
    <row r="72" spans="2:9" ht="15.75" thickTop="1">
      <c r="B72" s="119"/>
      <c r="H72" s="119"/>
    </row>
    <row r="73" spans="2:9">
      <c r="B73" s="105" t="s">
        <v>163</v>
      </c>
    </row>
  </sheetData>
  <mergeCells count="14">
    <mergeCell ref="C45:G45"/>
    <mergeCell ref="N45:P45"/>
    <mergeCell ref="C47:D48"/>
    <mergeCell ref="E47:E48"/>
    <mergeCell ref="F47:F48"/>
    <mergeCell ref="G47:G48"/>
    <mergeCell ref="H47:H48"/>
    <mergeCell ref="C3:G3"/>
    <mergeCell ref="N3:P3"/>
    <mergeCell ref="C5:D6"/>
    <mergeCell ref="E5:E6"/>
    <mergeCell ref="F5:F6"/>
    <mergeCell ref="G5:G6"/>
    <mergeCell ref="H5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041DB-EC40-4EF3-84CF-4162986DD26A}">
  <dimension ref="A1:O77"/>
  <sheetViews>
    <sheetView workbookViewId="0">
      <selection activeCell="P18" sqref="P18"/>
    </sheetView>
  </sheetViews>
  <sheetFormatPr defaultColWidth="10.28515625" defaultRowHeight="15"/>
  <cols>
    <col min="1" max="1" width="1.7109375" style="105" customWidth="1"/>
    <col min="2" max="2" width="2.7109375" style="105" customWidth="1"/>
    <col min="3" max="3" width="4.7109375" style="105" customWidth="1"/>
    <col min="4" max="4" width="2.7109375" style="105" customWidth="1"/>
    <col min="5" max="5" width="47.7109375" style="105" bestFit="1" customWidth="1"/>
    <col min="6" max="6" width="5.28515625" style="105" customWidth="1"/>
    <col min="7" max="8" width="14.42578125" style="105" customWidth="1"/>
    <col min="9" max="9" width="2.7109375" style="105" customWidth="1"/>
    <col min="10" max="10" width="1.7109375" style="105" customWidth="1"/>
    <col min="11" max="12" width="10.28515625" style="158"/>
    <col min="13" max="16384" width="10.28515625" style="105"/>
  </cols>
  <sheetData>
    <row r="1" spans="1:15" ht="15" customHeight="1">
      <c r="A1" s="104" t="s">
        <v>164</v>
      </c>
      <c r="C1" s="106"/>
      <c r="D1" s="106"/>
      <c r="E1" s="106"/>
      <c r="F1" s="106"/>
      <c r="G1" s="106"/>
      <c r="H1" s="106"/>
    </row>
    <row r="2" spans="1:15" ht="15" customHeight="1">
      <c r="B2" s="107"/>
      <c r="C2" s="106"/>
      <c r="D2" s="106"/>
      <c r="E2" s="106"/>
      <c r="F2" s="106"/>
      <c r="G2" s="106"/>
      <c r="H2" s="106"/>
      <c r="K2" s="159"/>
      <c r="L2" s="159"/>
    </row>
    <row r="3" spans="1:15" ht="15" customHeight="1">
      <c r="B3" s="108"/>
      <c r="C3" s="109" t="s">
        <v>1</v>
      </c>
      <c r="D3" s="109"/>
      <c r="E3" s="109"/>
      <c r="F3" s="109"/>
      <c r="G3" s="109"/>
      <c r="H3" s="110" t="s">
        <v>124</v>
      </c>
      <c r="I3" s="111"/>
      <c r="K3" s="105"/>
      <c r="L3" s="105"/>
      <c r="M3" s="112"/>
      <c r="N3" s="112"/>
      <c r="O3" s="112"/>
    </row>
    <row r="4" spans="1:15" ht="5.0999999999999996" customHeight="1" thickBot="1">
      <c r="B4" s="113"/>
      <c r="I4" s="113"/>
      <c r="K4" s="159"/>
      <c r="L4" s="159"/>
    </row>
    <row r="5" spans="1:15" ht="15" customHeight="1" thickTop="1">
      <c r="C5" s="114" t="s">
        <v>3</v>
      </c>
      <c r="D5" s="115"/>
      <c r="E5" s="116" t="s">
        <v>4</v>
      </c>
      <c r="F5" s="117" t="s">
        <v>5</v>
      </c>
      <c r="G5" s="118" t="s">
        <v>125</v>
      </c>
      <c r="H5" s="118" t="s">
        <v>126</v>
      </c>
      <c r="I5" s="119"/>
      <c r="K5" s="159"/>
      <c r="L5" s="159"/>
    </row>
    <row r="6" spans="1:15" ht="15" customHeight="1">
      <c r="B6" s="120"/>
      <c r="C6" s="121"/>
      <c r="D6" s="121"/>
      <c r="E6" s="122"/>
      <c r="F6" s="123"/>
      <c r="G6" s="124"/>
      <c r="H6" s="124"/>
      <c r="K6" s="159"/>
      <c r="L6" s="159"/>
    </row>
    <row r="7" spans="1:15">
      <c r="B7" s="125">
        <v>1</v>
      </c>
      <c r="C7" s="126" t="s">
        <v>8</v>
      </c>
      <c r="D7" s="127"/>
      <c r="F7" s="128"/>
      <c r="G7" s="129"/>
      <c r="H7" s="129"/>
      <c r="I7" s="130"/>
      <c r="K7" s="159"/>
      <c r="L7" s="160"/>
    </row>
    <row r="8" spans="1:15" ht="15" customHeight="1">
      <c r="B8" s="125">
        <v>2</v>
      </c>
      <c r="C8" s="131" t="s">
        <v>165</v>
      </c>
      <c r="D8" s="132">
        <v>1</v>
      </c>
      <c r="E8" s="161" t="s">
        <v>128</v>
      </c>
      <c r="F8" s="133">
        <v>501</v>
      </c>
      <c r="G8" s="134">
        <v>3500</v>
      </c>
      <c r="H8" s="134"/>
      <c r="I8" s="130"/>
      <c r="K8" s="159"/>
      <c r="L8" s="159"/>
    </row>
    <row r="9" spans="1:15" ht="15" customHeight="1">
      <c r="B9" s="125">
        <v>3</v>
      </c>
      <c r="C9" s="135"/>
      <c r="D9" s="127"/>
      <c r="E9" s="68" t="s">
        <v>16</v>
      </c>
      <c r="F9" s="133">
        <v>101</v>
      </c>
      <c r="G9" s="134"/>
      <c r="H9" s="134">
        <f>G8</f>
        <v>3500</v>
      </c>
      <c r="I9" s="130"/>
      <c r="K9" s="159"/>
      <c r="L9" s="159"/>
    </row>
    <row r="10" spans="1:15" ht="15" customHeight="1">
      <c r="B10" s="125">
        <v>4</v>
      </c>
      <c r="C10" s="135"/>
      <c r="D10" s="127"/>
      <c r="E10" s="142" t="s">
        <v>166</v>
      </c>
      <c r="F10" s="128"/>
      <c r="G10" s="134"/>
      <c r="H10" s="134"/>
      <c r="I10" s="130"/>
      <c r="K10" s="159"/>
      <c r="L10" s="159"/>
    </row>
    <row r="11" spans="1:15" ht="15" customHeight="1">
      <c r="B11" s="125">
        <v>5</v>
      </c>
      <c r="C11" s="135"/>
      <c r="D11" s="127"/>
      <c r="E11" s="162"/>
      <c r="F11" s="128"/>
      <c r="G11" s="134"/>
      <c r="H11" s="134"/>
      <c r="I11" s="130"/>
      <c r="K11" s="159"/>
      <c r="L11" s="159"/>
    </row>
    <row r="12" spans="1:15" ht="15" customHeight="1">
      <c r="B12" s="125">
        <v>6</v>
      </c>
      <c r="C12" s="139"/>
      <c r="D12" s="163">
        <v>2</v>
      </c>
      <c r="E12" s="164" t="s">
        <v>128</v>
      </c>
      <c r="F12" s="133">
        <v>501</v>
      </c>
      <c r="G12" s="134">
        <v>3200</v>
      </c>
      <c r="H12" s="134"/>
      <c r="I12" s="130"/>
      <c r="K12" s="159"/>
      <c r="L12" s="159"/>
    </row>
    <row r="13" spans="1:15" ht="20.100000000000001" customHeight="1">
      <c r="B13" s="125">
        <v>7</v>
      </c>
      <c r="C13" s="139"/>
      <c r="D13" s="163"/>
      <c r="E13" s="165" t="s">
        <v>167</v>
      </c>
      <c r="F13" s="137" t="s">
        <v>131</v>
      </c>
      <c r="G13" s="134"/>
      <c r="H13" s="134">
        <f>G12</f>
        <v>3200</v>
      </c>
      <c r="I13" s="130"/>
      <c r="K13" s="159"/>
      <c r="L13" s="159"/>
    </row>
    <row r="14" spans="1:15" ht="15" customHeight="1">
      <c r="B14" s="125">
        <v>8</v>
      </c>
      <c r="C14" s="139"/>
      <c r="D14" s="127"/>
      <c r="E14" s="142" t="s">
        <v>168</v>
      </c>
      <c r="F14" s="133"/>
      <c r="G14" s="134"/>
      <c r="H14" s="134"/>
      <c r="I14" s="130"/>
      <c r="K14" s="159"/>
      <c r="L14" s="159"/>
    </row>
    <row r="15" spans="1:15" ht="15" customHeight="1">
      <c r="B15" s="125">
        <v>9</v>
      </c>
      <c r="C15" s="139"/>
      <c r="D15" s="127"/>
      <c r="E15" s="142" t="s">
        <v>169</v>
      </c>
      <c r="F15" s="128"/>
      <c r="G15" s="134"/>
      <c r="H15" s="134"/>
      <c r="I15" s="130"/>
      <c r="K15" s="159"/>
      <c r="L15" s="159"/>
    </row>
    <row r="16" spans="1:15" ht="15" customHeight="1">
      <c r="B16" s="125">
        <v>10</v>
      </c>
      <c r="C16" s="139"/>
      <c r="D16" s="132"/>
      <c r="E16" s="166"/>
      <c r="F16" s="133"/>
      <c r="G16" s="146"/>
      <c r="H16" s="146"/>
      <c r="I16" s="130"/>
      <c r="K16" s="159"/>
      <c r="L16" s="159"/>
    </row>
    <row r="17" spans="2:12" ht="15" customHeight="1">
      <c r="B17" s="125">
        <v>11</v>
      </c>
      <c r="C17" s="139"/>
      <c r="D17" s="132">
        <v>5</v>
      </c>
      <c r="E17" s="147" t="s">
        <v>128</v>
      </c>
      <c r="F17" s="133">
        <v>501</v>
      </c>
      <c r="G17" s="146">
        <v>3700</v>
      </c>
      <c r="H17" s="146"/>
      <c r="I17" s="130"/>
      <c r="K17" s="159"/>
      <c r="L17" s="159"/>
    </row>
    <row r="18" spans="2:12" ht="15" customHeight="1">
      <c r="B18" s="125">
        <v>12</v>
      </c>
      <c r="C18" s="139"/>
      <c r="D18" s="127"/>
      <c r="E18" s="149" t="s">
        <v>129</v>
      </c>
      <c r="F18" s="133">
        <v>504</v>
      </c>
      <c r="G18" s="134">
        <v>100</v>
      </c>
      <c r="H18" s="134"/>
      <c r="I18" s="130"/>
      <c r="K18" s="159"/>
      <c r="L18" s="159"/>
    </row>
    <row r="19" spans="2:12" ht="20.100000000000001" customHeight="1">
      <c r="B19" s="125">
        <v>13</v>
      </c>
      <c r="C19" s="139"/>
      <c r="D19" s="127"/>
      <c r="E19" s="68" t="s">
        <v>170</v>
      </c>
      <c r="F19" s="137" t="s">
        <v>131</v>
      </c>
      <c r="G19" s="134"/>
      <c r="H19" s="134">
        <f>SUM(G17:G18)</f>
        <v>3800</v>
      </c>
      <c r="I19" s="130"/>
      <c r="K19" s="159"/>
      <c r="L19" s="167"/>
    </row>
    <row r="20" spans="2:12" ht="15" customHeight="1">
      <c r="B20" s="125">
        <v>14</v>
      </c>
      <c r="C20" s="139"/>
      <c r="D20" s="150"/>
      <c r="E20" s="142" t="s">
        <v>168</v>
      </c>
      <c r="F20" s="148"/>
      <c r="G20" s="134"/>
      <c r="H20" s="134"/>
      <c r="I20" s="130"/>
      <c r="K20" s="159"/>
      <c r="L20" s="159"/>
    </row>
    <row r="21" spans="2:12" ht="15" customHeight="1">
      <c r="B21" s="125">
        <v>15</v>
      </c>
      <c r="C21" s="139"/>
      <c r="D21" s="150"/>
      <c r="E21" s="142" t="s">
        <v>171</v>
      </c>
      <c r="F21" s="133"/>
      <c r="G21" s="134"/>
      <c r="H21" s="134"/>
      <c r="I21" s="130"/>
      <c r="K21" s="159"/>
      <c r="L21" s="159"/>
    </row>
    <row r="22" spans="2:12" ht="15" customHeight="1">
      <c r="B22" s="125">
        <v>16</v>
      </c>
      <c r="C22" s="139"/>
      <c r="D22" s="150"/>
      <c r="E22" s="136"/>
      <c r="F22" s="133"/>
      <c r="G22" s="134"/>
      <c r="H22" s="134"/>
      <c r="I22" s="130"/>
      <c r="K22" s="159"/>
      <c r="L22" s="159"/>
    </row>
    <row r="23" spans="2:12" ht="20.100000000000001" customHeight="1">
      <c r="B23" s="125">
        <v>17</v>
      </c>
      <c r="C23" s="139"/>
      <c r="D23" s="150">
        <v>10</v>
      </c>
      <c r="E23" s="136" t="s">
        <v>167</v>
      </c>
      <c r="F23" s="137" t="s">
        <v>131</v>
      </c>
      <c r="G23" s="134">
        <f>H13</f>
        <v>3200</v>
      </c>
      <c r="H23" s="134"/>
      <c r="I23" s="130"/>
      <c r="K23" s="159"/>
      <c r="L23" s="159"/>
    </row>
    <row r="24" spans="2:12" ht="15" customHeight="1">
      <c r="B24" s="125">
        <v>18</v>
      </c>
      <c r="C24" s="139"/>
      <c r="D24" s="150"/>
      <c r="E24" s="68" t="s">
        <v>172</v>
      </c>
      <c r="F24" s="133">
        <v>503</v>
      </c>
      <c r="G24" s="134"/>
      <c r="H24" s="134">
        <f>0.01*G23</f>
        <v>32</v>
      </c>
      <c r="I24" s="130"/>
      <c r="K24" s="159"/>
      <c r="L24" s="159"/>
    </row>
    <row r="25" spans="2:12" ht="15" customHeight="1">
      <c r="B25" s="125">
        <v>19</v>
      </c>
      <c r="C25" s="139"/>
      <c r="D25" s="150"/>
      <c r="E25" s="68" t="s">
        <v>173</v>
      </c>
      <c r="F25" s="133">
        <v>101</v>
      </c>
      <c r="G25" s="134"/>
      <c r="H25" s="134">
        <f>G23-H24</f>
        <v>3168</v>
      </c>
      <c r="I25" s="130"/>
      <c r="K25" s="159"/>
      <c r="L25" s="159"/>
    </row>
    <row r="26" spans="2:12" ht="15" customHeight="1">
      <c r="B26" s="125">
        <v>20</v>
      </c>
      <c r="C26" s="139"/>
      <c r="D26" s="150"/>
      <c r="E26" s="142" t="s">
        <v>174</v>
      </c>
      <c r="F26" s="148"/>
      <c r="G26" s="134"/>
      <c r="H26" s="134"/>
      <c r="I26" s="130"/>
      <c r="K26" s="159"/>
      <c r="L26" s="159"/>
    </row>
    <row r="27" spans="2:12" ht="15" customHeight="1">
      <c r="B27" s="125">
        <v>21</v>
      </c>
      <c r="C27" s="139"/>
      <c r="D27" s="150"/>
      <c r="E27" s="142" t="s">
        <v>175</v>
      </c>
      <c r="F27" s="128"/>
      <c r="G27" s="134"/>
      <c r="H27" s="134"/>
      <c r="I27" s="130"/>
      <c r="K27" s="159"/>
      <c r="L27" s="159"/>
    </row>
    <row r="28" spans="2:12" ht="15" customHeight="1">
      <c r="B28" s="125">
        <v>22</v>
      </c>
      <c r="C28" s="139"/>
      <c r="D28" s="150"/>
      <c r="E28" s="162"/>
      <c r="F28" s="133"/>
      <c r="G28" s="134"/>
      <c r="H28" s="134"/>
      <c r="I28" s="130"/>
      <c r="K28" s="159"/>
      <c r="L28" s="159"/>
    </row>
    <row r="29" spans="2:12" ht="20.100000000000001" customHeight="1">
      <c r="B29" s="125">
        <v>23</v>
      </c>
      <c r="C29" s="139"/>
      <c r="D29" s="150">
        <v>10</v>
      </c>
      <c r="E29" s="136" t="s">
        <v>170</v>
      </c>
      <c r="F29" s="137" t="s">
        <v>131</v>
      </c>
      <c r="G29" s="134">
        <v>200</v>
      </c>
      <c r="H29" s="134"/>
      <c r="I29" s="130"/>
      <c r="K29" s="159"/>
      <c r="L29" s="159"/>
    </row>
    <row r="30" spans="2:12" ht="15" customHeight="1">
      <c r="B30" s="125">
        <v>24</v>
      </c>
      <c r="C30" s="139"/>
      <c r="D30" s="150"/>
      <c r="E30" s="68" t="s">
        <v>137</v>
      </c>
      <c r="F30" s="148">
        <v>502</v>
      </c>
      <c r="G30" s="134"/>
      <c r="H30" s="134">
        <f>G29</f>
        <v>200</v>
      </c>
      <c r="I30" s="130"/>
      <c r="K30" s="159"/>
      <c r="L30" s="159"/>
    </row>
    <row r="31" spans="2:12" ht="15" customHeight="1">
      <c r="B31" s="125">
        <v>25</v>
      </c>
      <c r="C31" s="139"/>
      <c r="D31" s="150"/>
      <c r="E31" s="142" t="s">
        <v>176</v>
      </c>
      <c r="F31" s="133"/>
      <c r="G31" s="134"/>
      <c r="H31" s="134"/>
      <c r="I31" s="130"/>
      <c r="K31" s="159"/>
      <c r="L31" s="159"/>
    </row>
    <row r="32" spans="2:12" ht="15" customHeight="1">
      <c r="B32" s="125">
        <v>26</v>
      </c>
      <c r="C32" s="139"/>
      <c r="D32" s="150"/>
      <c r="E32" s="142" t="s">
        <v>177</v>
      </c>
      <c r="F32" s="133"/>
      <c r="G32" s="134"/>
      <c r="H32" s="134"/>
      <c r="I32" s="130"/>
      <c r="K32" s="159"/>
      <c r="L32" s="159"/>
    </row>
    <row r="33" spans="1:15" ht="15" customHeight="1">
      <c r="B33" s="125">
        <v>27</v>
      </c>
      <c r="C33" s="139"/>
      <c r="D33" s="150"/>
      <c r="E33" s="136"/>
      <c r="F33" s="128"/>
      <c r="G33" s="134"/>
      <c r="H33" s="134"/>
      <c r="I33" s="130"/>
      <c r="K33" s="159"/>
      <c r="L33" s="159"/>
    </row>
    <row r="34" spans="1:15" ht="15" customHeight="1">
      <c r="B34" s="125">
        <v>28</v>
      </c>
      <c r="C34" s="139"/>
      <c r="D34" s="150">
        <v>11</v>
      </c>
      <c r="E34" s="136" t="s">
        <v>128</v>
      </c>
      <c r="F34" s="133">
        <v>501</v>
      </c>
      <c r="G34" s="134">
        <v>1800</v>
      </c>
      <c r="H34" s="134"/>
      <c r="I34" s="130"/>
      <c r="K34" s="159"/>
      <c r="L34" s="159"/>
    </row>
    <row r="35" spans="1:15" ht="20.100000000000001" customHeight="1">
      <c r="B35" s="125">
        <v>29</v>
      </c>
      <c r="C35" s="139"/>
      <c r="D35" s="150"/>
      <c r="E35" s="68" t="s">
        <v>167</v>
      </c>
      <c r="F35" s="137" t="s">
        <v>131</v>
      </c>
      <c r="G35" s="134"/>
      <c r="H35" s="134">
        <f>G34</f>
        <v>1800</v>
      </c>
      <c r="I35" s="130"/>
      <c r="K35" s="159"/>
      <c r="L35" s="159"/>
    </row>
    <row r="36" spans="1:15" ht="15" customHeight="1">
      <c r="B36" s="125">
        <v>30</v>
      </c>
      <c r="C36" s="139"/>
      <c r="D36" s="150"/>
      <c r="E36" s="168" t="s">
        <v>168</v>
      </c>
      <c r="F36" s="133"/>
      <c r="G36" s="134"/>
      <c r="H36" s="134"/>
      <c r="I36" s="130"/>
      <c r="K36" s="159"/>
      <c r="L36" s="159"/>
    </row>
    <row r="37" spans="1:15" ht="15" customHeight="1">
      <c r="B37" s="125">
        <v>31</v>
      </c>
      <c r="C37" s="139"/>
      <c r="D37" s="150"/>
      <c r="E37" s="168" t="s">
        <v>178</v>
      </c>
      <c r="F37" s="133"/>
      <c r="G37" s="129"/>
      <c r="H37" s="129"/>
      <c r="I37" s="130"/>
      <c r="K37" s="159"/>
      <c r="L37" s="159"/>
    </row>
    <row r="38" spans="1:15" ht="15" customHeight="1" thickBot="1">
      <c r="B38" s="125">
        <v>32</v>
      </c>
      <c r="C38" s="152"/>
      <c r="D38" s="169"/>
      <c r="E38" s="154"/>
      <c r="F38" s="155"/>
      <c r="G38" s="156"/>
      <c r="H38" s="156"/>
      <c r="I38" s="170"/>
      <c r="K38" s="159"/>
      <c r="L38" s="159"/>
    </row>
    <row r="39" spans="1:15" ht="15.75" thickTop="1">
      <c r="B39" s="119"/>
      <c r="H39" s="119"/>
      <c r="K39" s="159"/>
      <c r="L39" s="159"/>
    </row>
    <row r="40" spans="1:15">
      <c r="K40" s="159"/>
      <c r="L40" s="159"/>
    </row>
    <row r="41" spans="1:15">
      <c r="A41" s="104" t="s">
        <v>179</v>
      </c>
      <c r="C41" s="106"/>
      <c r="D41" s="106"/>
      <c r="E41" s="106"/>
      <c r="F41" s="106"/>
      <c r="G41" s="106"/>
      <c r="H41" s="106"/>
      <c r="K41" s="159"/>
      <c r="L41" s="159"/>
    </row>
    <row r="42" spans="1:15">
      <c r="A42" s="104"/>
      <c r="C42" s="106"/>
      <c r="D42" s="106"/>
      <c r="E42" s="106"/>
      <c r="F42" s="106"/>
      <c r="G42" s="106"/>
      <c r="H42" s="106"/>
      <c r="K42" s="159"/>
      <c r="L42" s="159"/>
    </row>
    <row r="43" spans="1:15">
      <c r="B43" s="108"/>
      <c r="C43" s="109" t="s">
        <v>1</v>
      </c>
      <c r="D43" s="109"/>
      <c r="E43" s="109"/>
      <c r="F43" s="109"/>
      <c r="G43" s="109"/>
      <c r="H43" s="110" t="s">
        <v>152</v>
      </c>
      <c r="I43" s="111"/>
      <c r="K43" s="105"/>
      <c r="L43" s="105"/>
      <c r="M43" s="112"/>
      <c r="N43" s="112"/>
      <c r="O43" s="112"/>
    </row>
    <row r="44" spans="1:15" ht="15.75" thickBot="1">
      <c r="B44" s="113"/>
      <c r="I44" s="113"/>
      <c r="K44" s="159"/>
      <c r="L44" s="159"/>
    </row>
    <row r="45" spans="1:15" ht="15" customHeight="1" thickTop="1">
      <c r="C45" s="114" t="s">
        <v>3</v>
      </c>
      <c r="D45" s="115"/>
      <c r="E45" s="116" t="s">
        <v>4</v>
      </c>
      <c r="F45" s="117" t="s">
        <v>5</v>
      </c>
      <c r="G45" s="118" t="s">
        <v>125</v>
      </c>
      <c r="H45" s="118" t="s">
        <v>126</v>
      </c>
      <c r="I45" s="119"/>
      <c r="K45" s="159"/>
      <c r="L45" s="159"/>
    </row>
    <row r="46" spans="1:15" ht="15" customHeight="1">
      <c r="B46" s="120"/>
      <c r="C46" s="121"/>
      <c r="D46" s="121"/>
      <c r="E46" s="122"/>
      <c r="F46" s="123"/>
      <c r="G46" s="124"/>
      <c r="H46" s="124"/>
    </row>
    <row r="47" spans="1:15" ht="15" customHeight="1">
      <c r="B47" s="125">
        <v>1</v>
      </c>
      <c r="C47" s="126" t="s">
        <v>8</v>
      </c>
      <c r="D47" s="127"/>
      <c r="F47" s="128"/>
      <c r="G47" s="129"/>
      <c r="H47" s="129"/>
      <c r="I47" s="130"/>
    </row>
    <row r="48" spans="1:15" ht="20.100000000000001" customHeight="1">
      <c r="B48" s="125">
        <v>2</v>
      </c>
      <c r="C48" s="131" t="s">
        <v>165</v>
      </c>
      <c r="D48" s="132">
        <v>14</v>
      </c>
      <c r="E48" s="161" t="s">
        <v>180</v>
      </c>
      <c r="F48" s="137" t="s">
        <v>131</v>
      </c>
      <c r="G48" s="134">
        <f>H19-G29</f>
        <v>3600</v>
      </c>
      <c r="H48" s="134"/>
      <c r="I48" s="130"/>
    </row>
    <row r="49" spans="2:9" ht="15" customHeight="1">
      <c r="B49" s="125">
        <v>3</v>
      </c>
      <c r="C49" s="135"/>
      <c r="D49" s="127"/>
      <c r="E49" s="68" t="s">
        <v>181</v>
      </c>
      <c r="F49" s="133">
        <v>503</v>
      </c>
      <c r="G49" s="134"/>
      <c r="H49" s="134">
        <f>(G17-H30)*0.02</f>
        <v>70</v>
      </c>
      <c r="I49" s="130"/>
    </row>
    <row r="50" spans="2:9" ht="15" customHeight="1">
      <c r="B50" s="125">
        <v>4</v>
      </c>
      <c r="C50" s="135"/>
      <c r="D50" s="127"/>
      <c r="E50" s="68" t="s">
        <v>182</v>
      </c>
      <c r="F50" s="133">
        <v>101</v>
      </c>
      <c r="G50" s="134"/>
      <c r="H50" s="134">
        <f>G48-H49</f>
        <v>3530</v>
      </c>
      <c r="I50" s="130"/>
    </row>
    <row r="51" spans="2:9" ht="15" customHeight="1">
      <c r="B51" s="125">
        <v>5</v>
      </c>
      <c r="C51" s="135"/>
      <c r="D51" s="127"/>
      <c r="E51" s="138" t="s">
        <v>183</v>
      </c>
      <c r="F51" s="128"/>
      <c r="G51" s="134"/>
      <c r="H51" s="134"/>
      <c r="I51" s="130"/>
    </row>
    <row r="52" spans="2:9" ht="15" customHeight="1">
      <c r="B52" s="125">
        <v>6</v>
      </c>
      <c r="C52" s="139"/>
      <c r="D52" s="163"/>
      <c r="E52" s="141" t="s">
        <v>184</v>
      </c>
      <c r="F52" s="133"/>
      <c r="G52" s="134"/>
      <c r="H52" s="134"/>
      <c r="I52" s="130"/>
    </row>
    <row r="53" spans="2:9" ht="15" customHeight="1">
      <c r="B53" s="125">
        <v>7</v>
      </c>
      <c r="C53" s="139"/>
      <c r="D53" s="163"/>
      <c r="E53" s="157"/>
      <c r="F53" s="133"/>
      <c r="G53" s="134"/>
      <c r="H53" s="134"/>
      <c r="I53" s="130"/>
    </row>
    <row r="54" spans="2:9" ht="15" customHeight="1">
      <c r="B54" s="125">
        <v>8</v>
      </c>
      <c r="C54" s="139"/>
      <c r="D54" s="127">
        <v>15</v>
      </c>
      <c r="E54" s="136" t="s">
        <v>128</v>
      </c>
      <c r="F54" s="133">
        <v>501</v>
      </c>
      <c r="G54" s="134">
        <v>2700</v>
      </c>
      <c r="H54" s="134"/>
      <c r="I54" s="130"/>
    </row>
    <row r="55" spans="2:9" ht="20.100000000000001" customHeight="1">
      <c r="B55" s="125">
        <v>9</v>
      </c>
      <c r="C55" s="139"/>
      <c r="D55" s="127"/>
      <c r="E55" s="68" t="s">
        <v>185</v>
      </c>
      <c r="F55" s="137" t="s">
        <v>131</v>
      </c>
      <c r="G55" s="134"/>
      <c r="H55" s="134">
        <f>G54</f>
        <v>2700</v>
      </c>
      <c r="I55" s="130"/>
    </row>
    <row r="56" spans="2:9" ht="15" customHeight="1">
      <c r="B56" s="125">
        <v>10</v>
      </c>
      <c r="C56" s="139"/>
      <c r="D56" s="132"/>
      <c r="E56" s="142" t="s">
        <v>168</v>
      </c>
      <c r="F56" s="133"/>
      <c r="G56" s="146"/>
      <c r="H56" s="146"/>
      <c r="I56" s="130"/>
    </row>
    <row r="57" spans="2:9" ht="15" customHeight="1">
      <c r="B57" s="125">
        <v>11</v>
      </c>
      <c r="C57" s="139"/>
      <c r="D57" s="132"/>
      <c r="E57" s="142" t="s">
        <v>186</v>
      </c>
      <c r="F57" s="133"/>
      <c r="G57" s="146"/>
      <c r="H57" s="146"/>
      <c r="I57" s="130"/>
    </row>
    <row r="58" spans="2:9" ht="15" customHeight="1">
      <c r="B58" s="125">
        <v>12</v>
      </c>
      <c r="C58" s="139"/>
      <c r="D58" s="132"/>
      <c r="E58" s="142" t="s">
        <v>187</v>
      </c>
      <c r="F58" s="133"/>
      <c r="G58" s="146"/>
      <c r="H58" s="146"/>
      <c r="I58" s="130"/>
    </row>
    <row r="59" spans="2:9" ht="15" customHeight="1">
      <c r="B59" s="125">
        <v>13</v>
      </c>
      <c r="C59" s="139"/>
      <c r="D59" s="132"/>
      <c r="E59" s="145" t="s">
        <v>188</v>
      </c>
      <c r="F59" s="133"/>
      <c r="G59" s="146"/>
      <c r="H59" s="146"/>
      <c r="I59" s="130"/>
    </row>
    <row r="60" spans="2:9" ht="15" customHeight="1">
      <c r="B60" s="125">
        <v>14</v>
      </c>
      <c r="C60" s="139"/>
      <c r="D60" s="127"/>
      <c r="E60" s="136"/>
      <c r="F60" s="133"/>
      <c r="G60" s="134"/>
      <c r="H60" s="134"/>
      <c r="I60" s="130"/>
    </row>
    <row r="61" spans="2:9" ht="15" customHeight="1">
      <c r="B61" s="125">
        <v>15</v>
      </c>
      <c r="C61" s="139"/>
      <c r="D61" s="150">
        <v>20</v>
      </c>
      <c r="E61" s="136" t="s">
        <v>128</v>
      </c>
      <c r="F61" s="148">
        <v>501</v>
      </c>
      <c r="G61" s="134">
        <v>1800</v>
      </c>
      <c r="H61" s="134"/>
      <c r="I61" s="130"/>
    </row>
    <row r="62" spans="2:9" ht="15" customHeight="1">
      <c r="B62" s="125">
        <v>16</v>
      </c>
      <c r="C62" s="139"/>
      <c r="D62" s="150"/>
      <c r="E62" s="68" t="s">
        <v>16</v>
      </c>
      <c r="F62" s="133">
        <v>101</v>
      </c>
      <c r="G62" s="134"/>
      <c r="H62" s="134">
        <f>G61</f>
        <v>1800</v>
      </c>
      <c r="I62" s="130"/>
    </row>
    <row r="63" spans="2:9" ht="15" customHeight="1">
      <c r="B63" s="125">
        <v>17</v>
      </c>
      <c r="C63" s="139"/>
      <c r="D63" s="150"/>
      <c r="E63" s="142" t="s">
        <v>189</v>
      </c>
      <c r="F63" s="133"/>
      <c r="G63" s="134"/>
      <c r="H63" s="134"/>
      <c r="I63" s="130"/>
    </row>
    <row r="64" spans="2:9" ht="15" customHeight="1">
      <c r="B64" s="125">
        <v>18</v>
      </c>
      <c r="C64" s="139"/>
      <c r="D64" s="150"/>
      <c r="E64" s="136"/>
      <c r="F64" s="133"/>
      <c r="G64" s="134"/>
      <c r="H64" s="134"/>
      <c r="I64" s="130"/>
    </row>
    <row r="65" spans="2:9" ht="15" customHeight="1">
      <c r="B65" s="125">
        <v>19</v>
      </c>
      <c r="C65" s="139"/>
      <c r="D65" s="150">
        <v>24</v>
      </c>
      <c r="E65" s="136" t="s">
        <v>16</v>
      </c>
      <c r="F65" s="133">
        <v>101</v>
      </c>
      <c r="G65" s="134">
        <v>195</v>
      </c>
      <c r="H65" s="134"/>
      <c r="I65" s="130"/>
    </row>
    <row r="66" spans="2:9" ht="15" customHeight="1">
      <c r="B66" s="125">
        <v>20</v>
      </c>
      <c r="C66" s="139"/>
      <c r="D66" s="150"/>
      <c r="E66" s="68" t="s">
        <v>137</v>
      </c>
      <c r="F66" s="133">
        <v>502</v>
      </c>
      <c r="G66" s="134"/>
      <c r="H66" s="134">
        <f>G65</f>
        <v>195</v>
      </c>
      <c r="I66" s="130"/>
    </row>
    <row r="67" spans="2:9" ht="15" customHeight="1">
      <c r="B67" s="125">
        <v>21</v>
      </c>
      <c r="C67" s="139"/>
      <c r="D67" s="150"/>
      <c r="E67" s="142" t="s">
        <v>190</v>
      </c>
      <c r="F67" s="148"/>
      <c r="G67" s="134"/>
      <c r="H67" s="134"/>
      <c r="I67" s="130"/>
    </row>
    <row r="68" spans="2:9" ht="15" customHeight="1">
      <c r="B68" s="125">
        <v>22</v>
      </c>
      <c r="C68" s="139"/>
      <c r="D68" s="150"/>
      <c r="E68" s="142" t="s">
        <v>191</v>
      </c>
      <c r="F68" s="128"/>
      <c r="G68" s="134"/>
      <c r="H68" s="134"/>
      <c r="I68" s="130"/>
    </row>
    <row r="69" spans="2:9" ht="15" customHeight="1">
      <c r="B69" s="125">
        <v>23</v>
      </c>
      <c r="C69" s="139"/>
      <c r="D69" s="150"/>
      <c r="E69" s="162"/>
      <c r="F69" s="133"/>
      <c r="G69" s="134"/>
      <c r="H69" s="134"/>
      <c r="I69" s="130"/>
    </row>
    <row r="70" spans="2:9" ht="15" customHeight="1">
      <c r="B70" s="125">
        <v>24</v>
      </c>
      <c r="C70" s="139"/>
      <c r="D70" s="150">
        <v>30</v>
      </c>
      <c r="E70" s="136" t="s">
        <v>128</v>
      </c>
      <c r="F70" s="133">
        <v>501</v>
      </c>
      <c r="G70" s="134">
        <v>2225</v>
      </c>
      <c r="H70" s="134"/>
      <c r="I70" s="130"/>
    </row>
    <row r="71" spans="2:9" ht="15" customHeight="1">
      <c r="B71" s="125">
        <v>25</v>
      </c>
      <c r="C71" s="139"/>
      <c r="D71" s="150"/>
      <c r="E71" s="136" t="s">
        <v>129</v>
      </c>
      <c r="F71" s="148">
        <v>504</v>
      </c>
      <c r="G71" s="134">
        <v>75</v>
      </c>
      <c r="H71" s="134"/>
      <c r="I71" s="130"/>
    </row>
    <row r="72" spans="2:9" ht="20.100000000000001" customHeight="1">
      <c r="B72" s="125">
        <v>26</v>
      </c>
      <c r="C72" s="139"/>
      <c r="D72" s="150"/>
      <c r="E72" s="68" t="s">
        <v>170</v>
      </c>
      <c r="F72" s="137" t="s">
        <v>131</v>
      </c>
      <c r="G72" s="134"/>
      <c r="H72" s="134">
        <f>SUM(G70:G71)</f>
        <v>2300</v>
      </c>
      <c r="I72" s="130"/>
    </row>
    <row r="73" spans="2:9" ht="15" customHeight="1">
      <c r="B73" s="125">
        <v>27</v>
      </c>
      <c r="C73" s="139"/>
      <c r="D73" s="150"/>
      <c r="E73" s="142" t="s">
        <v>168</v>
      </c>
      <c r="F73" s="133"/>
      <c r="G73" s="134"/>
      <c r="H73" s="134"/>
      <c r="I73" s="130"/>
    </row>
    <row r="74" spans="2:9" ht="15" customHeight="1">
      <c r="B74" s="125">
        <v>28</v>
      </c>
      <c r="C74" s="139"/>
      <c r="D74" s="150"/>
      <c r="E74" s="142" t="s">
        <v>192</v>
      </c>
      <c r="F74" s="128"/>
      <c r="G74" s="129"/>
      <c r="H74" s="129"/>
      <c r="I74" s="130"/>
    </row>
    <row r="75" spans="2:9" ht="15" customHeight="1" thickBot="1">
      <c r="B75" s="125">
        <v>29</v>
      </c>
      <c r="C75" s="152"/>
      <c r="D75" s="169"/>
      <c r="E75" s="154"/>
      <c r="F75" s="155"/>
      <c r="G75" s="156"/>
      <c r="H75" s="156"/>
      <c r="I75" s="170"/>
    </row>
    <row r="76" spans="2:9" ht="15.75" thickTop="1">
      <c r="B76" s="119"/>
      <c r="H76" s="119"/>
    </row>
    <row r="77" spans="2:9">
      <c r="B77" s="105" t="s">
        <v>193</v>
      </c>
    </row>
  </sheetData>
  <mergeCells count="14">
    <mergeCell ref="C43:G43"/>
    <mergeCell ref="M43:O43"/>
    <mergeCell ref="C45:D46"/>
    <mergeCell ref="E45:E46"/>
    <mergeCell ref="F45:F46"/>
    <mergeCell ref="G45:G46"/>
    <mergeCell ref="H45:H46"/>
    <mergeCell ref="C3:G3"/>
    <mergeCell ref="M3:O3"/>
    <mergeCell ref="C5:D6"/>
    <mergeCell ref="E5:E6"/>
    <mergeCell ref="F5:F6"/>
    <mergeCell ref="G5:G6"/>
    <mergeCell ref="H5:H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FD1E0-8BB8-4B00-88E2-CA83EF946514}">
  <dimension ref="A1:I32"/>
  <sheetViews>
    <sheetView workbookViewId="0">
      <selection activeCell="Q18" sqref="Q18"/>
    </sheetView>
  </sheetViews>
  <sheetFormatPr defaultColWidth="10.28515625" defaultRowHeight="15"/>
  <cols>
    <col min="1" max="1" width="1.7109375" style="105" customWidth="1"/>
    <col min="2" max="2" width="2.7109375" style="105" customWidth="1"/>
    <col min="3" max="3" width="5.7109375" style="105" customWidth="1"/>
    <col min="4" max="4" width="2.7109375" style="171" customWidth="1"/>
    <col min="5" max="5" width="25.85546875" style="105" customWidth="1"/>
    <col min="6" max="6" width="4.85546875" style="105" customWidth="1"/>
    <col min="7" max="8" width="13.28515625" style="105" customWidth="1"/>
    <col min="9" max="9" width="2.7109375" style="105" customWidth="1"/>
    <col min="10" max="10" width="1.7109375" style="105" customWidth="1"/>
    <col min="11" max="16384" width="10.28515625" style="105"/>
  </cols>
  <sheetData>
    <row r="1" spans="1:9">
      <c r="A1" s="104" t="s">
        <v>194</v>
      </c>
    </row>
    <row r="2" spans="1:9">
      <c r="A2" s="104"/>
    </row>
    <row r="3" spans="1:9">
      <c r="B3" s="108"/>
      <c r="C3" s="109" t="s">
        <v>1</v>
      </c>
      <c r="D3" s="172"/>
      <c r="E3" s="172"/>
      <c r="F3" s="172"/>
      <c r="G3" s="172"/>
      <c r="H3" s="108" t="s">
        <v>195</v>
      </c>
      <c r="I3" s="111">
        <v>1</v>
      </c>
    </row>
    <row r="4" spans="1:9" ht="15.75" thickBot="1"/>
    <row r="5" spans="1:9" s="173" customFormat="1" ht="15.75" thickTop="1">
      <c r="B5" s="174"/>
      <c r="C5" s="175" t="s">
        <v>3</v>
      </c>
      <c r="D5" s="176"/>
      <c r="E5" s="177" t="s">
        <v>4</v>
      </c>
      <c r="F5" s="178" t="s">
        <v>5</v>
      </c>
      <c r="G5" s="176" t="s">
        <v>6</v>
      </c>
      <c r="H5" s="179" t="s">
        <v>7</v>
      </c>
      <c r="I5" s="180"/>
    </row>
    <row r="6" spans="1:9" s="173" customFormat="1">
      <c r="B6" s="181"/>
      <c r="C6" s="182"/>
      <c r="D6" s="183"/>
      <c r="E6" s="184"/>
      <c r="F6" s="185"/>
      <c r="G6" s="183"/>
      <c r="H6" s="186"/>
      <c r="I6" s="187"/>
    </row>
    <row r="7" spans="1:9">
      <c r="B7" s="125">
        <v>1</v>
      </c>
      <c r="C7" s="131" t="s">
        <v>8</v>
      </c>
      <c r="D7" s="127"/>
      <c r="F7" s="133"/>
      <c r="G7" s="188"/>
      <c r="H7" s="189"/>
      <c r="I7" s="190"/>
    </row>
    <row r="8" spans="1:9">
      <c r="B8" s="125">
        <v>2</v>
      </c>
      <c r="C8" s="131" t="s">
        <v>127</v>
      </c>
      <c r="D8" s="132">
        <v>25</v>
      </c>
      <c r="E8" s="130" t="s">
        <v>16</v>
      </c>
      <c r="F8" s="133"/>
      <c r="G8" s="188">
        <v>1399</v>
      </c>
      <c r="H8" s="189"/>
      <c r="I8" s="190"/>
    </row>
    <row r="9" spans="1:9">
      <c r="B9" s="125">
        <v>3</v>
      </c>
      <c r="C9" s="135"/>
      <c r="D9" s="127"/>
      <c r="E9" s="136" t="s">
        <v>196</v>
      </c>
      <c r="F9" s="133">
        <v>620</v>
      </c>
      <c r="G9" s="188">
        <f>H10-G8</f>
        <v>2</v>
      </c>
      <c r="H9" s="189"/>
      <c r="I9" s="190"/>
    </row>
    <row r="10" spans="1:9">
      <c r="B10" s="125">
        <v>4</v>
      </c>
      <c r="C10" s="135"/>
      <c r="D10" s="127"/>
      <c r="E10" s="68" t="s">
        <v>47</v>
      </c>
      <c r="F10" s="133"/>
      <c r="G10" s="188"/>
      <c r="H10" s="189">
        <v>1401</v>
      </c>
      <c r="I10" s="190"/>
    </row>
    <row r="11" spans="1:9">
      <c r="B11" s="125">
        <v>5</v>
      </c>
      <c r="C11" s="135"/>
      <c r="D11" s="127"/>
      <c r="E11" s="136"/>
      <c r="F11" s="133"/>
      <c r="G11" s="188"/>
      <c r="H11" s="189"/>
      <c r="I11" s="190"/>
    </row>
    <row r="12" spans="1:9">
      <c r="B12" s="125">
        <v>6</v>
      </c>
      <c r="C12" s="135"/>
      <c r="D12" s="127">
        <v>26</v>
      </c>
      <c r="E12" s="136" t="s">
        <v>16</v>
      </c>
      <c r="F12" s="133"/>
      <c r="G12" s="188">
        <v>1052</v>
      </c>
      <c r="H12" s="189"/>
      <c r="I12" s="190"/>
    </row>
    <row r="13" spans="1:9">
      <c r="B13" s="125">
        <v>7</v>
      </c>
      <c r="C13" s="135"/>
      <c r="D13" s="127"/>
      <c r="E13" s="68" t="s">
        <v>196</v>
      </c>
      <c r="F13" s="133">
        <v>620</v>
      </c>
      <c r="G13" s="188"/>
      <c r="H13" s="189">
        <f>G12-H14</f>
        <v>1</v>
      </c>
      <c r="I13" s="190"/>
    </row>
    <row r="14" spans="1:9">
      <c r="B14" s="125">
        <v>8</v>
      </c>
      <c r="C14" s="135"/>
      <c r="D14" s="127"/>
      <c r="E14" s="68" t="s">
        <v>47</v>
      </c>
      <c r="F14" s="133"/>
      <c r="G14" s="188"/>
      <c r="H14" s="189">
        <v>1051</v>
      </c>
      <c r="I14" s="190"/>
    </row>
    <row r="15" spans="1:9">
      <c r="B15" s="125">
        <v>9</v>
      </c>
      <c r="C15" s="135"/>
      <c r="D15" s="127"/>
      <c r="E15" s="136"/>
      <c r="F15" s="133"/>
      <c r="G15" s="188"/>
      <c r="H15" s="189"/>
      <c r="I15" s="190"/>
    </row>
    <row r="16" spans="1:9">
      <c r="B16" s="125">
        <v>10</v>
      </c>
      <c r="C16" s="135"/>
      <c r="D16" s="127">
        <v>27</v>
      </c>
      <c r="E16" s="136" t="s">
        <v>16</v>
      </c>
      <c r="F16" s="133"/>
      <c r="G16" s="188">
        <v>1265</v>
      </c>
      <c r="H16" s="189"/>
      <c r="I16" s="190"/>
    </row>
    <row r="17" spans="2:9">
      <c r="B17" s="125">
        <v>11</v>
      </c>
      <c r="C17" s="135"/>
      <c r="D17" s="127"/>
      <c r="E17" s="136" t="s">
        <v>196</v>
      </c>
      <c r="F17" s="133">
        <v>620</v>
      </c>
      <c r="G17" s="188">
        <f>H18-G16</f>
        <v>6</v>
      </c>
      <c r="H17" s="189"/>
      <c r="I17" s="190"/>
    </row>
    <row r="18" spans="2:9">
      <c r="B18" s="125">
        <v>12</v>
      </c>
      <c r="C18" s="135"/>
      <c r="D18" s="127"/>
      <c r="E18" s="68" t="s">
        <v>47</v>
      </c>
      <c r="F18" s="133"/>
      <c r="G18" s="188"/>
      <c r="H18" s="189">
        <v>1271</v>
      </c>
      <c r="I18" s="190"/>
    </row>
    <row r="19" spans="2:9">
      <c r="B19" s="125">
        <v>13</v>
      </c>
      <c r="C19" s="135"/>
      <c r="D19" s="127"/>
      <c r="E19" s="136"/>
      <c r="F19" s="133"/>
      <c r="G19" s="188"/>
      <c r="H19" s="189"/>
      <c r="I19" s="190"/>
    </row>
    <row r="20" spans="2:9">
      <c r="B20" s="125">
        <v>14</v>
      </c>
      <c r="C20" s="135"/>
      <c r="D20" s="127">
        <v>28</v>
      </c>
      <c r="E20" s="136" t="s">
        <v>16</v>
      </c>
      <c r="F20" s="133"/>
      <c r="G20" s="188">
        <v>1185</v>
      </c>
      <c r="H20" s="189"/>
      <c r="I20" s="190"/>
    </row>
    <row r="21" spans="2:9">
      <c r="B21" s="125">
        <v>15</v>
      </c>
      <c r="C21" s="135"/>
      <c r="D21" s="127"/>
      <c r="E21" s="68" t="s">
        <v>196</v>
      </c>
      <c r="F21" s="133">
        <v>620</v>
      </c>
      <c r="G21" s="188"/>
      <c r="H21" s="189">
        <v>3</v>
      </c>
      <c r="I21" s="190"/>
    </row>
    <row r="22" spans="2:9">
      <c r="B22" s="125">
        <v>16</v>
      </c>
      <c r="C22" s="135"/>
      <c r="D22" s="127"/>
      <c r="E22" s="68" t="s">
        <v>47</v>
      </c>
      <c r="F22" s="133"/>
      <c r="G22" s="188"/>
      <c r="H22" s="189">
        <v>1182</v>
      </c>
      <c r="I22" s="190"/>
    </row>
    <row r="23" spans="2:9">
      <c r="B23" s="125">
        <v>17</v>
      </c>
      <c r="C23" s="135"/>
      <c r="D23" s="127"/>
      <c r="E23" s="136"/>
      <c r="F23" s="133"/>
      <c r="G23" s="188"/>
      <c r="H23" s="189"/>
      <c r="I23" s="190"/>
    </row>
    <row r="24" spans="2:9">
      <c r="B24" s="125">
        <v>18</v>
      </c>
      <c r="C24" s="135"/>
      <c r="D24" s="127">
        <v>29</v>
      </c>
      <c r="E24" s="136" t="s">
        <v>16</v>
      </c>
      <c r="F24" s="133"/>
      <c r="G24" s="188">
        <v>1095</v>
      </c>
      <c r="H24" s="189"/>
      <c r="I24" s="190"/>
    </row>
    <row r="25" spans="2:9">
      <c r="B25" s="125">
        <v>19</v>
      </c>
      <c r="C25" s="135"/>
      <c r="D25" s="127"/>
      <c r="E25" s="68" t="s">
        <v>196</v>
      </c>
      <c r="F25" s="133">
        <v>620</v>
      </c>
      <c r="G25" s="188"/>
      <c r="H25" s="189">
        <v>3</v>
      </c>
      <c r="I25" s="190"/>
    </row>
    <row r="26" spans="2:9">
      <c r="B26" s="125">
        <v>20</v>
      </c>
      <c r="C26" s="135"/>
      <c r="D26" s="127"/>
      <c r="E26" s="68" t="s">
        <v>47</v>
      </c>
      <c r="F26" s="133"/>
      <c r="G26" s="188"/>
      <c r="H26" s="189">
        <v>1092</v>
      </c>
      <c r="I26" s="190"/>
    </row>
    <row r="27" spans="2:9">
      <c r="B27" s="125">
        <v>21</v>
      </c>
      <c r="C27" s="135"/>
      <c r="D27" s="127"/>
      <c r="E27" s="136"/>
      <c r="F27" s="133"/>
      <c r="G27" s="188"/>
      <c r="H27" s="189"/>
      <c r="I27" s="190"/>
    </row>
    <row r="28" spans="2:9">
      <c r="B28" s="125">
        <v>22</v>
      </c>
      <c r="C28" s="135"/>
      <c r="D28" s="127">
        <v>30</v>
      </c>
      <c r="E28" s="136" t="s">
        <v>16</v>
      </c>
      <c r="F28" s="133"/>
      <c r="G28" s="188">
        <v>1218</v>
      </c>
      <c r="H28" s="189"/>
      <c r="I28" s="190"/>
    </row>
    <row r="29" spans="2:9">
      <c r="B29" s="125">
        <v>23</v>
      </c>
      <c r="C29" s="135"/>
      <c r="D29" s="127"/>
      <c r="E29" s="68" t="s">
        <v>196</v>
      </c>
      <c r="F29" s="133">
        <v>620</v>
      </c>
      <c r="G29" s="188"/>
      <c r="H29" s="189">
        <f>G28-H30</f>
        <v>3</v>
      </c>
      <c r="I29" s="190"/>
    </row>
    <row r="30" spans="2:9">
      <c r="B30" s="125">
        <v>24</v>
      </c>
      <c r="C30" s="135"/>
      <c r="D30" s="127"/>
      <c r="E30" s="68" t="s">
        <v>47</v>
      </c>
      <c r="F30" s="133"/>
      <c r="G30" s="188"/>
      <c r="H30" s="189">
        <v>1215</v>
      </c>
      <c r="I30" s="190"/>
    </row>
    <row r="31" spans="2:9" ht="15" customHeight="1" thickBot="1">
      <c r="B31" s="191">
        <v>25</v>
      </c>
      <c r="C31" s="192"/>
      <c r="D31" s="169"/>
      <c r="E31" s="193"/>
      <c r="F31" s="194"/>
      <c r="G31" s="195"/>
      <c r="H31" s="196"/>
      <c r="I31" s="197"/>
    </row>
    <row r="32" spans="2:9" ht="15.75" thickTop="1"/>
  </sheetData>
  <mergeCells count="6">
    <mergeCell ref="C3:G3"/>
    <mergeCell ref="C5:D6"/>
    <mergeCell ref="E5:E6"/>
    <mergeCell ref="F5:F6"/>
    <mergeCell ref="G5:G6"/>
    <mergeCell ref="H5:H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B25C1-918B-4082-BBA9-541DBC05F797}">
  <dimension ref="A1:I19"/>
  <sheetViews>
    <sheetView workbookViewId="0">
      <selection activeCell="P11" sqref="P11"/>
    </sheetView>
  </sheetViews>
  <sheetFormatPr defaultColWidth="10.28515625" defaultRowHeight="15"/>
  <cols>
    <col min="1" max="1" width="1.7109375" style="105" customWidth="1"/>
    <col min="2" max="2" width="5.140625" style="105" customWidth="1"/>
    <col min="3" max="3" width="2.7109375" style="105" customWidth="1"/>
    <col min="4" max="4" width="22" style="105" customWidth="1"/>
    <col min="5" max="5" width="5.140625" style="105" customWidth="1"/>
    <col min="6" max="7" width="13.28515625" style="105" customWidth="1"/>
    <col min="8" max="8" width="14.5703125" style="105" customWidth="1"/>
    <col min="9" max="9" width="13.28515625" style="105" customWidth="1"/>
    <col min="10" max="10" width="1.7109375" style="105" customWidth="1"/>
    <col min="11" max="16384" width="10.28515625" style="105"/>
  </cols>
  <sheetData>
    <row r="1" spans="1:9">
      <c r="A1" s="104" t="s">
        <v>197</v>
      </c>
      <c r="D1" s="171"/>
      <c r="G1" s="198"/>
      <c r="H1" s="198"/>
    </row>
    <row r="2" spans="1:9">
      <c r="B2" s="107"/>
      <c r="D2" s="171"/>
      <c r="G2" s="198"/>
      <c r="H2" s="198"/>
    </row>
    <row r="3" spans="1:9">
      <c r="B3" s="112" t="s">
        <v>105</v>
      </c>
      <c r="C3" s="112"/>
      <c r="D3" s="112"/>
      <c r="E3" s="112"/>
      <c r="F3" s="112"/>
      <c r="G3" s="112"/>
      <c r="H3" s="112"/>
      <c r="I3" s="112"/>
    </row>
    <row r="4" spans="1:9">
      <c r="B4" s="199" t="s">
        <v>198</v>
      </c>
      <c r="C4" s="108"/>
      <c r="D4" s="200"/>
      <c r="E4" s="200"/>
      <c r="F4" s="108"/>
      <c r="G4" s="108"/>
      <c r="H4" s="108" t="s">
        <v>199</v>
      </c>
      <c r="I4" s="111">
        <v>620</v>
      </c>
    </row>
    <row r="5" spans="1:9" ht="15.75" thickBot="1"/>
    <row r="6" spans="1:9" s="173" customFormat="1" ht="15" customHeight="1" thickTop="1">
      <c r="B6" s="114" t="s">
        <v>3</v>
      </c>
      <c r="C6" s="115"/>
      <c r="D6" s="116" t="s">
        <v>4</v>
      </c>
      <c r="E6" s="201" t="s">
        <v>5</v>
      </c>
      <c r="F6" s="118" t="s">
        <v>6</v>
      </c>
      <c r="G6" s="118" t="s">
        <v>7</v>
      </c>
      <c r="H6" s="202" t="s">
        <v>108</v>
      </c>
      <c r="I6" s="202"/>
    </row>
    <row r="7" spans="1:9" s="173" customFormat="1" ht="15" customHeight="1">
      <c r="B7" s="203"/>
      <c r="C7" s="121"/>
      <c r="D7" s="122"/>
      <c r="E7" s="204"/>
      <c r="F7" s="124"/>
      <c r="G7" s="124"/>
      <c r="H7" s="205" t="s">
        <v>6</v>
      </c>
      <c r="I7" s="206" t="s">
        <v>7</v>
      </c>
    </row>
    <row r="8" spans="1:9" ht="30">
      <c r="B8" s="207" t="s">
        <v>8</v>
      </c>
      <c r="C8" s="163"/>
      <c r="D8" s="161"/>
      <c r="E8" s="208"/>
      <c r="F8" s="129"/>
      <c r="G8" s="129"/>
      <c r="H8" s="129"/>
      <c r="I8" s="129"/>
    </row>
    <row r="9" spans="1:9">
      <c r="B9" s="207" t="s">
        <v>127</v>
      </c>
      <c r="C9" s="163">
        <v>25</v>
      </c>
      <c r="D9" s="161"/>
      <c r="E9" s="208" t="s">
        <v>200</v>
      </c>
      <c r="F9" s="189">
        <f>'[2]P9.1B'!G9</f>
        <v>2</v>
      </c>
      <c r="G9" s="129"/>
      <c r="H9" s="189">
        <f>F9</f>
        <v>2</v>
      </c>
      <c r="I9" s="129"/>
    </row>
    <row r="10" spans="1:9">
      <c r="B10" s="209"/>
      <c r="C10" s="163">
        <v>26</v>
      </c>
      <c r="D10" s="161"/>
      <c r="E10" s="208" t="s">
        <v>200</v>
      </c>
      <c r="F10" s="189"/>
      <c r="G10" s="189">
        <f>'[2]P9.1B'!H13</f>
        <v>1</v>
      </c>
      <c r="H10" s="189">
        <f>H9-G10</f>
        <v>1</v>
      </c>
      <c r="I10" s="129"/>
    </row>
    <row r="11" spans="1:9">
      <c r="B11" s="209"/>
      <c r="C11" s="163">
        <v>27</v>
      </c>
      <c r="D11" s="161"/>
      <c r="E11" s="208" t="s">
        <v>200</v>
      </c>
      <c r="F11" s="189">
        <f>'[2]P9.1B'!G17</f>
        <v>6</v>
      </c>
      <c r="G11" s="189"/>
      <c r="H11" s="189">
        <f>F11+G10</f>
        <v>7</v>
      </c>
      <c r="I11" s="129"/>
    </row>
    <row r="12" spans="1:9">
      <c r="B12" s="209"/>
      <c r="C12" s="163">
        <v>28</v>
      </c>
      <c r="D12" s="161"/>
      <c r="E12" s="208" t="s">
        <v>200</v>
      </c>
      <c r="F12" s="129"/>
      <c r="G12" s="189">
        <f>'[2]P9.1B'!H21</f>
        <v>3</v>
      </c>
      <c r="H12" s="189">
        <f>H11-G12</f>
        <v>4</v>
      </c>
      <c r="I12" s="129"/>
    </row>
    <row r="13" spans="1:9">
      <c r="B13" s="210"/>
      <c r="C13" s="163">
        <v>29</v>
      </c>
      <c r="D13" s="161"/>
      <c r="E13" s="208" t="s">
        <v>200</v>
      </c>
      <c r="F13" s="129"/>
      <c r="G13" s="189">
        <f>'[2]P9.1B'!H25</f>
        <v>3</v>
      </c>
      <c r="H13" s="189">
        <f>H12-G13</f>
        <v>1</v>
      </c>
      <c r="I13" s="129"/>
    </row>
    <row r="14" spans="1:9">
      <c r="B14" s="211"/>
      <c r="C14" s="163">
        <v>30</v>
      </c>
      <c r="D14" s="161"/>
      <c r="E14" s="208" t="s">
        <v>200</v>
      </c>
      <c r="F14" s="129"/>
      <c r="G14" s="189">
        <f>'[2]P9.1B'!H29</f>
        <v>3</v>
      </c>
      <c r="H14" s="129"/>
      <c r="I14" s="212">
        <f>G14-H13</f>
        <v>2</v>
      </c>
    </row>
    <row r="15" spans="1:9" ht="15" customHeight="1" thickBot="1">
      <c r="B15" s="192"/>
      <c r="C15" s="193"/>
      <c r="D15" s="193"/>
      <c r="E15" s="213"/>
      <c r="F15" s="196"/>
      <c r="G15" s="196"/>
      <c r="H15" s="196"/>
      <c r="I15" s="196"/>
    </row>
    <row r="16" spans="1:9" ht="15.75" thickTop="1"/>
    <row r="17" spans="2:3">
      <c r="B17" s="105" t="s">
        <v>201</v>
      </c>
    </row>
    <row r="19" spans="2:3">
      <c r="C19" s="105" t="s">
        <v>202</v>
      </c>
    </row>
  </sheetData>
  <mergeCells count="7">
    <mergeCell ref="B3:I3"/>
    <mergeCell ref="B6:C7"/>
    <mergeCell ref="D6:D7"/>
    <mergeCell ref="E6:E7"/>
    <mergeCell ref="F6:F7"/>
    <mergeCell ref="G6:G7"/>
    <mergeCell ref="H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C44A4-B03B-4AE2-B637-D00108FEBE7B}">
  <dimension ref="A1:S28"/>
  <sheetViews>
    <sheetView workbookViewId="0">
      <selection activeCell="S13" sqref="S13"/>
    </sheetView>
  </sheetViews>
  <sheetFormatPr defaultColWidth="9.140625" defaultRowHeight="15"/>
  <cols>
    <col min="1" max="1" width="3.28515625" style="105" customWidth="1"/>
    <col min="2" max="2" width="4.7109375" style="105" customWidth="1"/>
    <col min="3" max="3" width="52.85546875" style="105" customWidth="1"/>
    <col min="4" max="4" width="9.42578125" style="105" bestFit="1" customWidth="1"/>
    <col min="5" max="5" width="10.42578125" style="105" bestFit="1" customWidth="1"/>
    <col min="6" max="6" width="6.140625" style="105" customWidth="1"/>
    <col min="7" max="7" width="0.7109375" style="105" customWidth="1"/>
    <col min="8" max="9" width="10.42578125" style="105" hidden="1" customWidth="1"/>
    <col min="10" max="11" width="9.140625" style="105" hidden="1" customWidth="1"/>
    <col min="12" max="16384" width="9.140625" style="105"/>
  </cols>
  <sheetData>
    <row r="1" spans="1:19">
      <c r="A1" s="104" t="s">
        <v>203</v>
      </c>
      <c r="D1" s="214"/>
    </row>
    <row r="2" spans="1:19">
      <c r="A2" s="107"/>
    </row>
    <row r="3" spans="1:19">
      <c r="A3" s="172" t="s">
        <v>204</v>
      </c>
      <c r="B3" s="172"/>
      <c r="C3" s="172"/>
      <c r="D3" s="172"/>
      <c r="E3" s="172"/>
      <c r="F3" s="172"/>
    </row>
    <row r="4" spans="1:19">
      <c r="A4" s="215" t="s">
        <v>205</v>
      </c>
      <c r="B4" s="215"/>
      <c r="C4" s="215"/>
      <c r="D4" s="215"/>
      <c r="E4" s="215"/>
      <c r="F4" s="215"/>
    </row>
    <row r="5" spans="1:19">
      <c r="A5" s="216" t="s">
        <v>206</v>
      </c>
      <c r="B5" s="216"/>
      <c r="C5" s="216"/>
      <c r="D5" s="216"/>
      <c r="E5" s="216"/>
      <c r="F5" s="216"/>
      <c r="G5" s="217"/>
      <c r="H5" s="217"/>
      <c r="I5" s="217"/>
      <c r="J5" s="217"/>
      <c r="K5" s="217"/>
    </row>
    <row r="6" spans="1:19" ht="15.75" thickBot="1">
      <c r="A6" s="218"/>
      <c r="B6" s="219"/>
      <c r="C6" s="219"/>
      <c r="D6" s="219"/>
      <c r="E6" s="219"/>
      <c r="F6" s="219"/>
      <c r="G6" s="217"/>
      <c r="H6" s="217"/>
      <c r="I6" s="217"/>
      <c r="J6" s="217"/>
      <c r="K6" s="217"/>
    </row>
    <row r="7" spans="1:19" ht="15.75" thickTop="1">
      <c r="A7" s="220" t="s">
        <v>207</v>
      </c>
      <c r="B7" s="221"/>
      <c r="C7" s="221"/>
      <c r="D7" s="222"/>
      <c r="E7" s="223">
        <v>10642.03</v>
      </c>
      <c r="F7" s="224"/>
      <c r="G7" s="225"/>
      <c r="H7" s="226"/>
      <c r="I7" s="226"/>
      <c r="J7" s="226"/>
      <c r="K7" s="226"/>
      <c r="L7" s="227"/>
      <c r="M7" s="227"/>
      <c r="N7" s="227"/>
      <c r="O7" s="227"/>
      <c r="P7" s="227"/>
      <c r="Q7" s="227"/>
      <c r="R7" s="227"/>
      <c r="S7" s="227"/>
    </row>
    <row r="8" spans="1:19">
      <c r="A8" s="228" t="s">
        <v>208</v>
      </c>
      <c r="B8" s="229"/>
      <c r="C8" s="229"/>
      <c r="D8" s="230"/>
      <c r="E8" s="231"/>
      <c r="F8" s="227"/>
      <c r="G8" s="225"/>
      <c r="H8" s="226"/>
      <c r="I8" s="226"/>
      <c r="J8" s="226"/>
      <c r="K8" s="226"/>
      <c r="L8" s="227"/>
      <c r="M8" s="227"/>
      <c r="N8" s="227"/>
      <c r="O8" s="227"/>
      <c r="P8" s="227"/>
      <c r="Q8" s="227"/>
      <c r="R8" s="227"/>
      <c r="S8" s="227"/>
    </row>
    <row r="9" spans="1:19" ht="15.75" thickBot="1">
      <c r="A9" s="232"/>
      <c r="B9" s="233" t="s">
        <v>209</v>
      </c>
      <c r="C9" s="233"/>
      <c r="D9" s="234"/>
      <c r="E9" s="235">
        <v>1082.77</v>
      </c>
      <c r="F9" s="130"/>
      <c r="G9" s="236"/>
      <c r="H9" s="217"/>
      <c r="I9" s="217"/>
      <c r="J9" s="217"/>
      <c r="K9" s="217"/>
    </row>
    <row r="10" spans="1:19">
      <c r="A10" s="237"/>
      <c r="B10" s="199"/>
      <c r="C10" s="199"/>
      <c r="D10" s="234"/>
      <c r="E10" s="238">
        <f>SUM(E7:E9)</f>
        <v>11724.800000000001</v>
      </c>
      <c r="F10" s="108"/>
      <c r="G10" s="236"/>
      <c r="H10" s="236"/>
      <c r="I10" s="236"/>
      <c r="J10" s="217"/>
      <c r="K10" s="217"/>
    </row>
    <row r="11" spans="1:19">
      <c r="A11" s="239" t="s">
        <v>210</v>
      </c>
      <c r="B11" s="239"/>
      <c r="C11" s="239"/>
      <c r="D11" s="240"/>
      <c r="E11" s="238"/>
      <c r="F11" s="108"/>
      <c r="G11" s="236"/>
      <c r="H11" s="217"/>
      <c r="I11" s="217"/>
      <c r="J11" s="217"/>
      <c r="K11" s="217"/>
    </row>
    <row r="12" spans="1:19">
      <c r="A12" s="232"/>
      <c r="B12" s="241" t="s">
        <v>211</v>
      </c>
      <c r="C12" s="232"/>
      <c r="D12" s="242">
        <v>261.75</v>
      </c>
      <c r="E12" s="242"/>
      <c r="F12" s="130"/>
      <c r="G12" s="236"/>
      <c r="H12" s="217"/>
      <c r="I12" s="217"/>
      <c r="J12" s="217"/>
      <c r="K12" s="217"/>
    </row>
    <row r="13" spans="1:19">
      <c r="A13" s="232"/>
      <c r="B13" s="241" t="s">
        <v>212</v>
      </c>
      <c r="C13" s="232"/>
      <c r="D13" s="242">
        <v>331.06</v>
      </c>
      <c r="E13" s="242"/>
      <c r="F13" s="130"/>
      <c r="G13" s="236"/>
      <c r="H13" s="217"/>
      <c r="I13" s="217"/>
      <c r="J13" s="217"/>
      <c r="K13" s="217"/>
    </row>
    <row r="14" spans="1:19" ht="15.75" thickBot="1">
      <c r="A14" s="232"/>
      <c r="B14" s="241" t="s">
        <v>213</v>
      </c>
      <c r="C14" s="232"/>
      <c r="D14" s="235">
        <v>663.4</v>
      </c>
      <c r="E14" s="242"/>
      <c r="F14" s="130"/>
      <c r="G14" s="236"/>
      <c r="H14" s="217"/>
      <c r="I14" s="217"/>
      <c r="J14" s="217"/>
      <c r="K14" s="217"/>
    </row>
    <row r="15" spans="1:19" ht="15.75" thickBot="1">
      <c r="A15" s="243"/>
      <c r="B15" s="130"/>
      <c r="C15" s="130" t="s">
        <v>214</v>
      </c>
      <c r="D15" s="240"/>
      <c r="E15" s="244">
        <f>SUM(D12:D14)</f>
        <v>1256.21</v>
      </c>
      <c r="F15" s="130"/>
      <c r="G15" s="236"/>
      <c r="H15" s="245"/>
      <c r="I15" s="245"/>
      <c r="J15" s="217"/>
      <c r="K15" s="217"/>
    </row>
    <row r="16" spans="1:19" ht="15.75" thickBot="1">
      <c r="A16" s="246" t="s">
        <v>215</v>
      </c>
      <c r="B16" s="233"/>
      <c r="C16" s="233"/>
      <c r="D16" s="247"/>
      <c r="E16" s="248">
        <f>E10-E15</f>
        <v>10468.59</v>
      </c>
      <c r="F16" s="130"/>
      <c r="G16" s="236"/>
      <c r="H16" s="245"/>
      <c r="I16" s="245"/>
      <c r="J16" s="217"/>
      <c r="K16" s="217"/>
    </row>
    <row r="17" spans="1:12" ht="15.75" thickTop="1">
      <c r="A17" s="108"/>
      <c r="B17" s="108"/>
      <c r="C17" s="108"/>
      <c r="D17" s="240"/>
      <c r="E17" s="238"/>
      <c r="F17" s="108"/>
      <c r="G17" s="236"/>
      <c r="H17" s="217"/>
      <c r="I17" s="217"/>
      <c r="J17" s="217"/>
      <c r="K17" s="217"/>
    </row>
    <row r="18" spans="1:12">
      <c r="A18" s="246" t="s">
        <v>216</v>
      </c>
      <c r="B18" s="233"/>
      <c r="C18" s="233"/>
      <c r="D18" s="247"/>
      <c r="E18" s="249">
        <v>9418.59</v>
      </c>
      <c r="F18" s="130"/>
      <c r="G18" s="236"/>
      <c r="H18" s="217"/>
      <c r="I18" s="217"/>
      <c r="J18" s="217"/>
      <c r="K18" s="217"/>
    </row>
    <row r="19" spans="1:12">
      <c r="A19" s="241" t="s">
        <v>208</v>
      </c>
      <c r="B19" s="241"/>
      <c r="C19" s="241"/>
      <c r="D19" s="247"/>
      <c r="E19" s="249"/>
      <c r="F19" s="130"/>
      <c r="G19" s="236"/>
      <c r="H19" s="217"/>
      <c r="I19" s="217"/>
      <c r="J19" s="217"/>
      <c r="K19" s="217"/>
    </row>
    <row r="20" spans="1:12">
      <c r="A20" s="241"/>
      <c r="B20" s="241" t="s">
        <v>217</v>
      </c>
      <c r="C20" s="241"/>
      <c r="D20" s="242">
        <v>1587</v>
      </c>
      <c r="E20" s="249"/>
      <c r="F20" s="130"/>
      <c r="G20" s="236"/>
      <c r="H20" s="217"/>
      <c r="I20" s="217"/>
      <c r="J20" s="217"/>
      <c r="K20" s="217"/>
      <c r="L20" s="250"/>
    </row>
    <row r="21" spans="1:12" ht="15.75" thickBot="1">
      <c r="A21" s="241"/>
      <c r="B21" s="241" t="s">
        <v>218</v>
      </c>
      <c r="C21" s="241"/>
      <c r="D21" s="235">
        <v>33</v>
      </c>
      <c r="E21" s="244">
        <f>SUM(D20:D21)</f>
        <v>1620</v>
      </c>
      <c r="F21" s="130"/>
      <c r="G21" s="236"/>
      <c r="H21" s="245"/>
      <c r="I21" s="245"/>
      <c r="J21" s="217"/>
      <c r="K21" s="217"/>
    </row>
    <row r="22" spans="1:12">
      <c r="A22" s="241"/>
      <c r="C22" s="241"/>
      <c r="D22" s="240"/>
      <c r="E22" s="251">
        <f>E18+E21</f>
        <v>11038.59</v>
      </c>
      <c r="F22" s="130"/>
      <c r="G22" s="236"/>
      <c r="H22" s="245"/>
      <c r="I22" s="245"/>
      <c r="J22" s="217"/>
      <c r="K22" s="217"/>
    </row>
    <row r="23" spans="1:12">
      <c r="A23" s="130" t="s">
        <v>219</v>
      </c>
      <c r="B23" s="130"/>
      <c r="C23" s="130"/>
      <c r="D23" s="247"/>
      <c r="E23" s="242"/>
      <c r="F23" s="130"/>
      <c r="G23" s="236"/>
      <c r="H23" s="217"/>
      <c r="I23" s="217"/>
      <c r="J23" s="217"/>
      <c r="K23" s="217"/>
    </row>
    <row r="24" spans="1:12">
      <c r="A24" s="130"/>
      <c r="B24" s="130" t="s">
        <v>220</v>
      </c>
      <c r="C24" s="130"/>
      <c r="D24" s="242">
        <v>545</v>
      </c>
      <c r="E24" s="242"/>
      <c r="F24" s="130"/>
      <c r="G24" s="236"/>
      <c r="H24" s="217"/>
      <c r="I24" s="217"/>
      <c r="J24" s="217"/>
      <c r="K24" s="217"/>
    </row>
    <row r="25" spans="1:12" ht="15.75" thickBot="1">
      <c r="A25" s="130"/>
      <c r="B25" s="130" t="s">
        <v>221</v>
      </c>
      <c r="C25" s="130"/>
      <c r="D25" s="235">
        <v>25</v>
      </c>
      <c r="E25" s="235">
        <f>SUM(D24:D25)</f>
        <v>570</v>
      </c>
      <c r="F25" s="130"/>
      <c r="G25" s="236"/>
      <c r="H25" s="245"/>
      <c r="I25" s="245"/>
      <c r="J25" s="217"/>
      <c r="K25" s="217"/>
    </row>
    <row r="26" spans="1:12" ht="15.75" thickBot="1">
      <c r="A26" s="130" t="s">
        <v>222</v>
      </c>
      <c r="B26" s="130"/>
      <c r="C26" s="130"/>
      <c r="D26" s="252"/>
      <c r="E26" s="248">
        <f>E22-E25</f>
        <v>10468.59</v>
      </c>
      <c r="F26" s="130"/>
      <c r="G26" s="236"/>
      <c r="H26" s="245"/>
      <c r="I26" s="245"/>
      <c r="J26" s="217"/>
      <c r="K26" s="217"/>
    </row>
    <row r="27" spans="1:12" ht="15.75" thickTop="1">
      <c r="A27" s="108"/>
      <c r="B27" s="108"/>
      <c r="C27" s="108"/>
      <c r="D27" s="252"/>
      <c r="E27" s="240"/>
      <c r="F27" s="108"/>
      <c r="G27" s="217"/>
      <c r="H27" s="217"/>
      <c r="I27" s="217"/>
      <c r="J27" s="217"/>
      <c r="K27" s="217"/>
    </row>
    <row r="28" spans="1:12">
      <c r="C28" s="253"/>
      <c r="D28" s="254"/>
      <c r="E28" s="255"/>
      <c r="G28" s="217"/>
      <c r="H28" s="217"/>
      <c r="I28" s="217"/>
      <c r="J28" s="217"/>
      <c r="K28" s="217"/>
    </row>
  </sheetData>
  <mergeCells count="9">
    <mergeCell ref="A11:C11"/>
    <mergeCell ref="A16:C16"/>
    <mergeCell ref="A18:C18"/>
    <mergeCell ref="A3:F3"/>
    <mergeCell ref="A4:F4"/>
    <mergeCell ref="A5:F5"/>
    <mergeCell ref="A7:C7"/>
    <mergeCell ref="A8:C8"/>
    <mergeCell ref="B9:C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36B90-EC90-46CC-A65B-2A9A49CC2039}">
  <dimension ref="A1:M23"/>
  <sheetViews>
    <sheetView workbookViewId="0">
      <selection sqref="A1:XFD1048576"/>
    </sheetView>
  </sheetViews>
  <sheetFormatPr defaultColWidth="10.28515625" defaultRowHeight="15"/>
  <cols>
    <col min="1" max="1" width="1.7109375" style="105" customWidth="1"/>
    <col min="2" max="2" width="6.140625" style="105" customWidth="1"/>
    <col min="3" max="3" width="4.5703125" style="171" customWidth="1"/>
    <col min="4" max="4" width="3" style="105" bestFit="1" customWidth="1"/>
    <col min="5" max="5" width="4.85546875" style="105" customWidth="1"/>
    <col min="6" max="6" width="4.7109375" style="105" customWidth="1"/>
    <col min="7" max="7" width="2.28515625" style="105" customWidth="1"/>
    <col min="8" max="8" width="28.140625" style="105" customWidth="1"/>
    <col min="9" max="9" width="10" style="105" customWidth="1"/>
    <col min="10" max="11" width="13.28515625" style="105" customWidth="1"/>
    <col min="12" max="12" width="3.85546875" style="105" customWidth="1"/>
    <col min="13" max="13" width="2.7109375" style="105" customWidth="1"/>
    <col min="14" max="16384" width="10.28515625" style="105"/>
  </cols>
  <sheetData>
    <row r="1" spans="1:13">
      <c r="A1" s="104" t="s">
        <v>223</v>
      </c>
      <c r="C1" s="105"/>
      <c r="I1" s="214"/>
    </row>
    <row r="2" spans="1:13">
      <c r="C2" s="105"/>
      <c r="I2" s="173"/>
      <c r="L2" s="157"/>
      <c r="M2" s="157"/>
    </row>
    <row r="3" spans="1:13">
      <c r="B3" s="112" t="s">
        <v>1</v>
      </c>
      <c r="C3" s="112"/>
      <c r="D3" s="112"/>
      <c r="E3" s="112"/>
      <c r="F3" s="112"/>
      <c r="G3" s="112"/>
      <c r="H3" s="112"/>
      <c r="I3" s="112"/>
      <c r="J3" s="112"/>
      <c r="K3" s="105" t="s">
        <v>195</v>
      </c>
      <c r="L3" s="256">
        <v>1</v>
      </c>
      <c r="M3" s="107"/>
    </row>
    <row r="4" spans="1:13" ht="5.0999999999999996" customHeight="1" thickBot="1">
      <c r="B4" s="106"/>
      <c r="C4" s="106"/>
      <c r="D4" s="106"/>
      <c r="F4" s="173"/>
    </row>
    <row r="5" spans="1:13" s="173" customFormat="1" ht="30.75" thickTop="1">
      <c r="A5" s="257"/>
      <c r="B5" s="258" t="s">
        <v>3</v>
      </c>
      <c r="C5" s="259"/>
      <c r="D5" s="258" t="s">
        <v>4</v>
      </c>
      <c r="E5" s="260"/>
      <c r="F5" s="260"/>
      <c r="G5" s="260"/>
      <c r="H5" s="259"/>
      <c r="I5" s="261" t="s">
        <v>224</v>
      </c>
      <c r="J5" s="262" t="s">
        <v>6</v>
      </c>
      <c r="K5" s="262" t="s">
        <v>7</v>
      </c>
      <c r="L5" s="263"/>
      <c r="M5" s="264"/>
    </row>
    <row r="6" spans="1:13">
      <c r="A6" s="265">
        <v>1</v>
      </c>
      <c r="B6" s="266" t="s">
        <v>8</v>
      </c>
      <c r="C6" s="127"/>
      <c r="D6" s="267"/>
      <c r="E6" s="267"/>
      <c r="F6" s="267"/>
      <c r="G6" s="267"/>
      <c r="H6" s="268"/>
      <c r="I6" s="147"/>
      <c r="J6" s="269"/>
      <c r="K6" s="247"/>
      <c r="L6" s="270"/>
      <c r="M6" s="271"/>
    </row>
    <row r="7" spans="1:13" ht="15" customHeight="1">
      <c r="A7" s="272">
        <v>2</v>
      </c>
      <c r="B7" s="273" t="s">
        <v>225</v>
      </c>
      <c r="C7" s="274">
        <v>31</v>
      </c>
      <c r="D7" s="275" t="s">
        <v>16</v>
      </c>
      <c r="E7" s="276"/>
      <c r="F7" s="276"/>
      <c r="G7" s="276"/>
      <c r="H7" s="277"/>
      <c r="I7" s="278"/>
      <c r="J7" s="279">
        <f>'[2]P9.4B'!E21</f>
        <v>1620</v>
      </c>
      <c r="K7" s="280"/>
      <c r="L7" s="281"/>
      <c r="M7" s="282"/>
    </row>
    <row r="8" spans="1:13" ht="15" customHeight="1">
      <c r="A8" s="272">
        <v>3</v>
      </c>
      <c r="B8" s="283"/>
      <c r="C8" s="284"/>
      <c r="D8" s="285"/>
      <c r="E8" s="276" t="s">
        <v>226</v>
      </c>
      <c r="F8" s="276"/>
      <c r="G8" s="276"/>
      <c r="H8" s="277"/>
      <c r="I8" s="278"/>
      <c r="J8" s="279"/>
      <c r="K8" s="279">
        <f>'[2]P9.4B'!D20</f>
        <v>1587</v>
      </c>
      <c r="L8" s="281"/>
      <c r="M8" s="282"/>
    </row>
    <row r="9" spans="1:13">
      <c r="A9" s="265">
        <v>4</v>
      </c>
      <c r="B9" s="286"/>
      <c r="C9" s="127"/>
      <c r="D9" s="287"/>
      <c r="E9" s="288" t="s">
        <v>227</v>
      </c>
      <c r="F9" s="288"/>
      <c r="G9" s="288"/>
      <c r="H9" s="289"/>
      <c r="I9" s="147"/>
      <c r="J9" s="242"/>
      <c r="K9" s="242">
        <f>'[2]P9.4B'!D21</f>
        <v>33</v>
      </c>
      <c r="L9" s="270"/>
      <c r="M9" s="271"/>
    </row>
    <row r="10" spans="1:13">
      <c r="A10" s="265">
        <v>5</v>
      </c>
      <c r="B10" s="290"/>
      <c r="C10" s="105"/>
      <c r="D10" s="287"/>
      <c r="E10" s="267"/>
      <c r="F10" s="291" t="s">
        <v>228</v>
      </c>
      <c r="G10" s="291"/>
      <c r="H10" s="292"/>
      <c r="I10" s="293"/>
      <c r="J10" s="238"/>
      <c r="K10" s="251"/>
      <c r="L10" s="270"/>
      <c r="M10" s="271"/>
    </row>
    <row r="11" spans="1:13">
      <c r="A11" s="265">
        <v>6</v>
      </c>
      <c r="B11" s="286"/>
      <c r="C11" s="132"/>
      <c r="D11" s="287"/>
      <c r="E11" s="267"/>
      <c r="F11" s="291" t="s">
        <v>229</v>
      </c>
      <c r="G11" s="291"/>
      <c r="H11" s="292"/>
      <c r="I11" s="147"/>
      <c r="J11" s="242"/>
      <c r="K11" s="249"/>
      <c r="L11" s="270"/>
      <c r="M11" s="271"/>
    </row>
    <row r="12" spans="1:13">
      <c r="A12" s="265">
        <v>7</v>
      </c>
      <c r="B12" s="286"/>
      <c r="C12" s="127"/>
      <c r="D12" s="287"/>
      <c r="E12" s="267"/>
      <c r="F12" s="267"/>
      <c r="G12" s="267"/>
      <c r="H12" s="268"/>
      <c r="I12" s="147"/>
      <c r="J12" s="242"/>
      <c r="K12" s="249"/>
      <c r="L12" s="270"/>
      <c r="M12" s="271"/>
    </row>
    <row r="13" spans="1:13">
      <c r="A13" s="265">
        <v>8</v>
      </c>
      <c r="B13" s="286"/>
      <c r="C13" s="132">
        <v>31</v>
      </c>
      <c r="D13" s="294" t="s">
        <v>230</v>
      </c>
      <c r="E13" s="288"/>
      <c r="F13" s="288"/>
      <c r="G13" s="288"/>
      <c r="H13" s="289"/>
      <c r="I13" s="147"/>
      <c r="J13" s="249">
        <f>'[2]P9.4B'!D24</f>
        <v>545</v>
      </c>
      <c r="K13" s="242"/>
      <c r="L13" s="270"/>
      <c r="M13" s="271"/>
    </row>
    <row r="14" spans="1:13">
      <c r="A14" s="265">
        <v>9</v>
      </c>
      <c r="B14" s="286"/>
      <c r="C14" s="132"/>
      <c r="D14" s="287"/>
      <c r="E14" s="288" t="s">
        <v>16</v>
      </c>
      <c r="F14" s="288"/>
      <c r="G14" s="288"/>
      <c r="H14" s="289"/>
      <c r="I14" s="147"/>
      <c r="J14" s="249"/>
      <c r="K14" s="249">
        <f>J13</f>
        <v>545</v>
      </c>
      <c r="L14" s="270"/>
      <c r="M14" s="271"/>
    </row>
    <row r="15" spans="1:13">
      <c r="A15" s="265">
        <v>10</v>
      </c>
      <c r="B15" s="286"/>
      <c r="C15" s="132"/>
      <c r="D15" s="287"/>
      <c r="E15" s="267"/>
      <c r="F15" s="291" t="s">
        <v>231</v>
      </c>
      <c r="G15" s="291"/>
      <c r="H15" s="292"/>
      <c r="I15" s="147"/>
      <c r="J15" s="249"/>
      <c r="K15" s="249"/>
      <c r="L15" s="270"/>
      <c r="M15" s="271"/>
    </row>
    <row r="16" spans="1:13">
      <c r="A16" s="265">
        <v>11</v>
      </c>
      <c r="B16" s="286"/>
      <c r="C16" s="127"/>
      <c r="D16" s="287"/>
      <c r="E16" s="288"/>
      <c r="F16" s="288"/>
      <c r="G16" s="288"/>
      <c r="H16" s="289"/>
      <c r="I16" s="147"/>
      <c r="J16" s="242"/>
      <c r="K16" s="249"/>
      <c r="L16" s="270"/>
      <c r="M16" s="271"/>
    </row>
    <row r="17" spans="1:13">
      <c r="A17" s="265">
        <v>12</v>
      </c>
      <c r="B17" s="286"/>
      <c r="C17" s="127">
        <v>31</v>
      </c>
      <c r="D17" s="295" t="s">
        <v>232</v>
      </c>
      <c r="E17" s="291"/>
      <c r="F17" s="291"/>
      <c r="G17" s="291"/>
      <c r="H17" s="292"/>
      <c r="I17" s="147"/>
      <c r="J17" s="242">
        <f>'[2]P9.4B'!D25</f>
        <v>25</v>
      </c>
      <c r="K17" s="242"/>
      <c r="L17" s="270"/>
      <c r="M17" s="271"/>
    </row>
    <row r="18" spans="1:13">
      <c r="A18" s="296">
        <v>13</v>
      </c>
      <c r="B18" s="297"/>
      <c r="C18" s="298"/>
      <c r="D18" s="299"/>
      <c r="E18" s="300" t="s">
        <v>16</v>
      </c>
      <c r="F18" s="301"/>
      <c r="G18" s="301"/>
      <c r="H18" s="302"/>
      <c r="I18" s="303"/>
      <c r="J18" s="304"/>
      <c r="K18" s="305">
        <f>J17</f>
        <v>25</v>
      </c>
      <c r="L18" s="306"/>
      <c r="M18" s="271"/>
    </row>
    <row r="19" spans="1:13">
      <c r="A19" s="296">
        <v>14</v>
      </c>
      <c r="B19" s="297"/>
      <c r="C19" s="298"/>
      <c r="D19" s="299"/>
      <c r="E19" s="307"/>
      <c r="F19" s="291" t="s">
        <v>233</v>
      </c>
      <c r="G19" s="291"/>
      <c r="H19" s="292"/>
      <c r="I19" s="303"/>
      <c r="J19" s="304"/>
      <c r="K19" s="304"/>
      <c r="L19" s="306"/>
      <c r="M19" s="271"/>
    </row>
    <row r="20" spans="1:13">
      <c r="A20" s="296">
        <v>15</v>
      </c>
      <c r="B20" s="297"/>
      <c r="C20" s="298"/>
      <c r="D20" s="303"/>
      <c r="E20" s="307"/>
      <c r="F20" s="301"/>
      <c r="G20" s="301"/>
      <c r="H20" s="302"/>
      <c r="I20" s="303"/>
      <c r="J20" s="304"/>
      <c r="K20" s="304"/>
      <c r="L20" s="306"/>
      <c r="M20" s="271"/>
    </row>
    <row r="21" spans="1:13">
      <c r="A21" s="296"/>
      <c r="B21" s="297"/>
      <c r="C21" s="298"/>
      <c r="D21" s="303"/>
      <c r="E21" s="307"/>
      <c r="F21" s="301"/>
      <c r="G21" s="301"/>
      <c r="H21" s="302"/>
      <c r="I21" s="303"/>
      <c r="J21" s="304"/>
      <c r="K21" s="304"/>
      <c r="L21" s="306"/>
      <c r="M21" s="271"/>
    </row>
    <row r="22" spans="1:13">
      <c r="C22" s="105"/>
    </row>
    <row r="23" spans="1:13">
      <c r="B23" s="105" t="s">
        <v>234</v>
      </c>
      <c r="C23" s="105"/>
      <c r="D23" s="105" t="s">
        <v>235</v>
      </c>
    </row>
  </sheetData>
  <mergeCells count="14">
    <mergeCell ref="D17:H17"/>
    <mergeCell ref="F19:H19"/>
    <mergeCell ref="F10:H10"/>
    <mergeCell ref="F11:H11"/>
    <mergeCell ref="D13:H13"/>
    <mergeCell ref="E14:H14"/>
    <mergeCell ref="F15:H15"/>
    <mergeCell ref="E16:H16"/>
    <mergeCell ref="B3:J3"/>
    <mergeCell ref="B5:C5"/>
    <mergeCell ref="D5:H5"/>
    <mergeCell ref="D7:H7"/>
    <mergeCell ref="E8:H8"/>
    <mergeCell ref="E9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P7.4B</vt:lpstr>
      <vt:lpstr>P7.6B</vt:lpstr>
      <vt:lpstr>P7.6B cont</vt:lpstr>
      <vt:lpstr>P8.2B</vt:lpstr>
      <vt:lpstr>P8.4B</vt:lpstr>
      <vt:lpstr>P9.1B</vt:lpstr>
      <vt:lpstr>P9.1B cont</vt:lpstr>
      <vt:lpstr>P9.4B</vt:lpstr>
      <vt:lpstr>P9.4B cont</vt:lpstr>
      <vt:lpstr>P9.5B</vt:lpstr>
      <vt:lpstr>P9.5B cont</vt:lpstr>
      <vt:lpstr>P9.6B</vt:lpstr>
      <vt:lpstr>P9.6B cont</vt:lpstr>
      <vt:lpstr>P10.1B</vt:lpstr>
      <vt:lpstr>P10.1B cont</vt:lpstr>
      <vt:lpstr>P10.1B cont (2)</vt:lpstr>
      <vt:lpstr>P11.1B</vt:lpstr>
      <vt:lpstr>P11.1B cont</vt:lpstr>
      <vt:lpstr>P11.6B</vt:lpstr>
      <vt:lpstr>P11.6B cont</vt:lpstr>
      <vt:lpstr>P11.6B cont (2)</vt:lpstr>
      <vt:lpstr>P12.1B</vt:lpstr>
      <vt:lpstr>P12.1B cont</vt:lpstr>
      <vt:lpstr>P12.6B</vt:lpstr>
      <vt:lpstr>P12.6B cont</vt:lpstr>
      <vt:lpstr>P13.1B</vt:lpstr>
      <vt:lpstr>P13.1B cont</vt:lpstr>
      <vt:lpstr>P13.1B cont (2)</vt:lpstr>
      <vt:lpstr>P13.1B cont (3)</vt:lpstr>
      <vt:lpstr>P13.1B cont (4)</vt:lpstr>
      <vt:lpstr>P13.3B</vt:lpstr>
      <vt:lpstr>P13.3B cont</vt:lpstr>
      <vt:lpstr>P13.3B cont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Farina</dc:creator>
  <cp:lastModifiedBy>Mike Farina</cp:lastModifiedBy>
  <dcterms:created xsi:type="dcterms:W3CDTF">2023-08-19T21:14:41Z</dcterms:created>
  <dcterms:modified xsi:type="dcterms:W3CDTF">2023-08-19T21:53:44Z</dcterms:modified>
</cp:coreProperties>
</file>