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375" windowHeight="4965" activeTab="0"/>
  </bookViews>
  <sheets>
    <sheet name="Worksheet" sheetId="1" r:id="rId1"/>
    <sheet name="Financials" sheetId="2" r:id="rId2"/>
    <sheet name="Closing JEs" sheetId="3" r:id="rId3"/>
  </sheets>
  <definedNames>
    <definedName name="_xlnm.Print_Area" localSheetId="2">'Closing JEs'!$A$1:$J$41</definedName>
    <definedName name="_xlnm.Print_Area" localSheetId="1">'Financials'!$A$1:$F$65</definedName>
    <definedName name="_xlnm.Print_Area" localSheetId="0">'Worksheet'!$A$1:$O$48</definedName>
  </definedNames>
  <calcPr fullCalcOnLoad="1"/>
</workbook>
</file>

<file path=xl/sharedStrings.xml><?xml version="1.0" encoding="utf-8"?>
<sst xmlns="http://schemas.openxmlformats.org/spreadsheetml/2006/main" count="170" uniqueCount="111">
  <si>
    <t>Work Sheet</t>
  </si>
  <si>
    <t>Adjustments</t>
  </si>
  <si>
    <t xml:space="preserve">   Account Title</t>
  </si>
  <si>
    <t>Dr.</t>
  </si>
  <si>
    <t>Cr.</t>
  </si>
  <si>
    <t>Cash</t>
  </si>
  <si>
    <t>Equipment</t>
  </si>
  <si>
    <t>Rent Expense</t>
  </si>
  <si>
    <t>Depn Exp Equip</t>
  </si>
  <si>
    <t>Accounts Receivable</t>
  </si>
  <si>
    <t>Prepaid Rent</t>
  </si>
  <si>
    <t>Accum. Depn - Equip</t>
  </si>
  <si>
    <t>Accounts Payable</t>
  </si>
  <si>
    <t>Salaries Expense</t>
  </si>
  <si>
    <t>Utilities Expense</t>
  </si>
  <si>
    <t>Totals</t>
  </si>
  <si>
    <t>Adjusted Trial Balance</t>
  </si>
  <si>
    <t xml:space="preserve"> Worksheet</t>
  </si>
  <si>
    <t>Advertising Expense</t>
  </si>
  <si>
    <t xml:space="preserve">Teaching Supplies  </t>
  </si>
  <si>
    <t>Prepaid Insurance</t>
  </si>
  <si>
    <t>Accum. Depn - Library</t>
  </si>
  <si>
    <t>Unearned Training fees</t>
  </si>
  <si>
    <t>Salaries Payable</t>
  </si>
  <si>
    <t>Common Stock</t>
  </si>
  <si>
    <t>Retained Earnings</t>
  </si>
  <si>
    <t>Dividends</t>
  </si>
  <si>
    <t>Tuition Fees Earned</t>
  </si>
  <si>
    <t>Training Fees Earned</t>
  </si>
  <si>
    <t>Depn Exp Library</t>
  </si>
  <si>
    <t>Insurance Expense</t>
  </si>
  <si>
    <t>Teaching Supplies Exp</t>
  </si>
  <si>
    <t>Trial Balance (Unadjusted)</t>
  </si>
  <si>
    <t>Professional Library</t>
  </si>
  <si>
    <t>12/31/2015</t>
  </si>
  <si>
    <t>Debbie Johnson</t>
  </si>
  <si>
    <t>Income Summary</t>
  </si>
  <si>
    <t>to close revenues</t>
  </si>
  <si>
    <t>Depreciation Expense - Library</t>
  </si>
  <si>
    <t>Depreciation Expense - Equipment</t>
  </si>
  <si>
    <t>Insurqnce Expense</t>
  </si>
  <si>
    <t>Teaching Supplies Expense</t>
  </si>
  <si>
    <t>to close expenses</t>
  </si>
  <si>
    <t>Retained Earnings (NOT CAPITAL)</t>
  </si>
  <si>
    <t xml:space="preserve">to close income summary and </t>
  </si>
  <si>
    <t>transfer net income to Retained Earnings</t>
  </si>
  <si>
    <t xml:space="preserve">Dividends </t>
  </si>
  <si>
    <t>to close dividends and transfer amount of</t>
  </si>
  <si>
    <t>dividends to retained earnings</t>
  </si>
  <si>
    <t>Show the ending Retained Earnings balance by using a T-account</t>
  </si>
  <si>
    <t>Beg Bal</t>
  </si>
  <si>
    <t>CJE #3</t>
  </si>
  <si>
    <t xml:space="preserve">CJE#4 </t>
  </si>
  <si>
    <t>Ending Balance</t>
  </si>
  <si>
    <t>Note:  The ending balance in Retained Earnings NOW MATCHES</t>
  </si>
  <si>
    <t>the same balance derived on the Statement of Retained Earnings.</t>
  </si>
  <si>
    <t>That's one of the purposes of closing entries.</t>
  </si>
  <si>
    <t>b</t>
  </si>
  <si>
    <t>a</t>
  </si>
  <si>
    <t>c</t>
  </si>
  <si>
    <t>d</t>
  </si>
  <si>
    <t>e</t>
  </si>
  <si>
    <t>g</t>
  </si>
  <si>
    <t>f</t>
  </si>
  <si>
    <t>h</t>
  </si>
  <si>
    <t>Adjusted TB</t>
  </si>
  <si>
    <t>Net Income</t>
  </si>
  <si>
    <t>Revenues</t>
  </si>
  <si>
    <t>Expenses</t>
  </si>
  <si>
    <t>Details</t>
  </si>
  <si>
    <t>Ending RE</t>
  </si>
  <si>
    <t>Details:</t>
  </si>
  <si>
    <t>Beginning RE</t>
  </si>
  <si>
    <t>Add Net Income</t>
  </si>
  <si>
    <t>Less Dividends</t>
  </si>
  <si>
    <t>Profit Margin</t>
  </si>
  <si>
    <t>Sales (Total Revenue)</t>
  </si>
  <si>
    <t>Current Ratio</t>
  </si>
  <si>
    <t>Current Assets</t>
  </si>
  <si>
    <t>to 1</t>
  </si>
  <si>
    <t>8.17 to 1</t>
  </si>
  <si>
    <t>Current Liabilities</t>
  </si>
  <si>
    <t>Test Review Company</t>
  </si>
  <si>
    <t>12/31/2011</t>
  </si>
  <si>
    <t>i</t>
  </si>
  <si>
    <t>Income Statement</t>
  </si>
  <si>
    <t>For year ended 12/31/2011</t>
  </si>
  <si>
    <t xml:space="preserve">    Total Revenues</t>
  </si>
  <si>
    <t xml:space="preserve">   Total Expenses</t>
  </si>
  <si>
    <t>Retained Earnings 12/31/2010</t>
  </si>
  <si>
    <t>Net Decrease</t>
  </si>
  <si>
    <t>Retained Earnings 12/31/2011</t>
  </si>
  <si>
    <t>Balance Sheet</t>
  </si>
  <si>
    <t>Assets</t>
  </si>
  <si>
    <t xml:space="preserve">  Total Current Assets</t>
  </si>
  <si>
    <t>Plant &amp; Equipment</t>
  </si>
  <si>
    <t>Accumuldated Depn</t>
  </si>
  <si>
    <t xml:space="preserve">   Total Plant &amp; Equipment</t>
  </si>
  <si>
    <t>Total Assets</t>
  </si>
  <si>
    <t>Liabilities</t>
  </si>
  <si>
    <t xml:space="preserve">    Total Current Liabilities</t>
  </si>
  <si>
    <t>Equity</t>
  </si>
  <si>
    <t>Total Equity</t>
  </si>
  <si>
    <t>Total Liabilities &amp; Equity</t>
  </si>
  <si>
    <t>Types of entries</t>
  </si>
  <si>
    <t>Accrued revenue</t>
  </si>
  <si>
    <t>deferred expense</t>
  </si>
  <si>
    <t>deferred revenue</t>
  </si>
  <si>
    <t>accrued expense</t>
  </si>
  <si>
    <t>Computations done in class on similar problem</t>
  </si>
  <si>
    <t>3000 + 17600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</si>
</sst>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9">
    <font>
      <sz val="12"/>
      <name val="Arial MT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b/>
      <i/>
      <sz val="12"/>
      <color indexed="42"/>
      <name val="Arial MT"/>
      <family val="2"/>
    </font>
    <font>
      <i/>
      <sz val="12"/>
      <color indexed="42"/>
      <name val="Arial MT"/>
      <family val="2"/>
    </font>
    <font>
      <sz val="8"/>
      <name val="Arial MT"/>
      <family val="0"/>
    </font>
    <font>
      <sz val="16"/>
      <name val="Arial MT"/>
      <family val="0"/>
    </font>
    <font>
      <b/>
      <i/>
      <sz val="16"/>
      <color indexed="42"/>
      <name val="Arial MT"/>
      <family val="2"/>
    </font>
    <font>
      <i/>
      <sz val="16"/>
      <color indexed="42"/>
      <name val="Arial MT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42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0"/>
    </font>
    <font>
      <b/>
      <i/>
      <sz val="12"/>
      <color indexed="10"/>
      <name val="Arial MT"/>
      <family val="2"/>
    </font>
    <font>
      <i/>
      <sz val="12"/>
      <color indexed="10"/>
      <name val="Arial MT"/>
      <family val="2"/>
    </font>
    <font>
      <sz val="12"/>
      <color indexed="10"/>
      <name val="Arial"/>
      <family val="2"/>
    </font>
    <font>
      <sz val="16"/>
      <color indexed="10"/>
      <name val="Arial MT"/>
      <family val="0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  <font>
      <b/>
      <i/>
      <sz val="12"/>
      <color rgb="FFFF0000"/>
      <name val="Arial MT"/>
      <family val="2"/>
    </font>
    <font>
      <i/>
      <sz val="12"/>
      <color rgb="FFFF0000"/>
      <name val="Arial MT"/>
      <family val="2"/>
    </font>
    <font>
      <sz val="12"/>
      <color rgb="FFFF0000"/>
      <name val="Arial"/>
      <family val="2"/>
    </font>
    <font>
      <sz val="16"/>
      <color rgb="FFFF0000"/>
      <name val="Arial MT"/>
      <family val="0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dashDot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Dot"/>
      <top style="thin"/>
      <bottom style="thin"/>
    </border>
    <border>
      <left style="thin"/>
      <right style="dashDot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1" xfId="0" applyNumberFormat="1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13" xfId="0" applyNumberFormat="1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34" borderId="15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170" fontId="0" fillId="0" borderId="0" xfId="42" applyNumberFormat="1" applyFont="1" applyAlignment="1" quotePrefix="1">
      <alignment/>
    </xf>
    <xf numFmtId="170" fontId="0" fillId="0" borderId="0" xfId="42" applyNumberFormat="1" applyFont="1" applyAlignment="1">
      <alignment/>
    </xf>
    <xf numFmtId="170" fontId="0" fillId="0" borderId="20" xfId="42" applyNumberFormat="1" applyFont="1" applyBorder="1" applyAlignment="1">
      <alignment/>
    </xf>
    <xf numFmtId="170" fontId="0" fillId="0" borderId="21" xfId="42" applyNumberFormat="1" applyFont="1" applyBorder="1" applyAlignment="1">
      <alignment/>
    </xf>
    <xf numFmtId="170" fontId="0" fillId="0" borderId="22" xfId="42" applyNumberFormat="1" applyFont="1" applyBorder="1" applyAlignment="1">
      <alignment/>
    </xf>
    <xf numFmtId="170" fontId="0" fillId="0" borderId="23" xfId="42" applyNumberFormat="1" applyFont="1" applyBorder="1" applyAlignment="1">
      <alignment/>
    </xf>
    <xf numFmtId="170" fontId="0" fillId="35" borderId="24" xfId="42" applyNumberFormat="1" applyFont="1" applyFill="1" applyBorder="1" applyAlignment="1">
      <alignment/>
    </xf>
    <xf numFmtId="0" fontId="0" fillId="35" borderId="0" xfId="0" applyFill="1" applyAlignment="1" applyProtection="1">
      <alignment/>
      <protection locked="0"/>
    </xf>
    <xf numFmtId="2" fontId="53" fillId="0" borderId="0" xfId="0" applyNumberFormat="1" applyFont="1" applyAlignment="1">
      <alignment/>
    </xf>
    <xf numFmtId="0" fontId="54" fillId="33" borderId="11" xfId="0" applyNumberFormat="1" applyFont="1" applyFill="1" applyBorder="1" applyAlignment="1">
      <alignment horizontal="centerContinuous"/>
    </xf>
    <xf numFmtId="0" fontId="55" fillId="33" borderId="13" xfId="0" applyNumberFormat="1" applyFont="1" applyFill="1" applyBorder="1" applyAlignment="1">
      <alignment horizontal="centerContinuous"/>
    </xf>
    <xf numFmtId="0" fontId="53" fillId="0" borderId="0" xfId="0" applyNumberFormat="1" applyFont="1" applyAlignment="1">
      <alignment horizontal="centerContinuous"/>
    </xf>
    <xf numFmtId="0" fontId="53" fillId="0" borderId="0" xfId="0" applyFont="1" applyAlignment="1">
      <alignment/>
    </xf>
    <xf numFmtId="2" fontId="53" fillId="0" borderId="0" xfId="0" applyNumberFormat="1" applyFont="1" applyBorder="1" applyAlignment="1">
      <alignment/>
    </xf>
    <xf numFmtId="4" fontId="56" fillId="0" borderId="18" xfId="0" applyNumberFormat="1" applyFont="1" applyBorder="1" applyAlignment="1" applyProtection="1">
      <alignment/>
      <protection locked="0"/>
    </xf>
    <xf numFmtId="4" fontId="56" fillId="34" borderId="18" xfId="0" applyNumberFormat="1" applyFont="1" applyFill="1" applyBorder="1" applyAlignment="1" applyProtection="1">
      <alignment/>
      <protection locked="0"/>
    </xf>
    <xf numFmtId="4" fontId="56" fillId="0" borderId="17" xfId="0" applyNumberFormat="1" applyFont="1" applyBorder="1" applyAlignment="1" applyProtection="1">
      <alignment/>
      <protection locked="0"/>
    </xf>
    <xf numFmtId="4" fontId="56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 horizontal="centerContinuous"/>
    </xf>
    <xf numFmtId="2" fontId="53" fillId="0" borderId="0" xfId="0" applyNumberFormat="1" applyFont="1" applyFill="1" applyBorder="1" applyAlignment="1">
      <alignment horizontal="center"/>
    </xf>
    <xf numFmtId="4" fontId="56" fillId="0" borderId="13" xfId="0" applyNumberFormat="1" applyFont="1" applyBorder="1" applyAlignment="1" applyProtection="1">
      <alignment/>
      <protection locked="0"/>
    </xf>
    <xf numFmtId="15" fontId="53" fillId="35" borderId="13" xfId="0" applyNumberFormat="1" applyFont="1" applyFill="1" applyBorder="1" applyAlignment="1" quotePrefix="1">
      <alignment horizontal="centerContinuous"/>
    </xf>
    <xf numFmtId="0" fontId="53" fillId="35" borderId="13" xfId="0" applyNumberFormat="1" applyFont="1" applyFill="1" applyBorder="1" applyAlignment="1">
      <alignment horizontal="centerContinuous"/>
    </xf>
    <xf numFmtId="2" fontId="7" fillId="0" borderId="0" xfId="0" applyNumberFormat="1" applyFont="1" applyAlignment="1">
      <alignment/>
    </xf>
    <xf numFmtId="0" fontId="8" fillId="33" borderId="11" xfId="0" applyNumberFormat="1" applyFont="1" applyFill="1" applyBorder="1" applyAlignment="1">
      <alignment horizontal="centerContinuous"/>
    </xf>
    <xf numFmtId="0" fontId="9" fillId="33" borderId="13" xfId="0" applyNumberFormat="1" applyFont="1" applyFill="1" applyBorder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57" fillId="35" borderId="13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13" xfId="0" applyNumberFormat="1" applyFont="1" applyFill="1" applyBorder="1" applyAlignment="1">
      <alignment horizontal="center"/>
    </xf>
    <xf numFmtId="4" fontId="10" fillId="0" borderId="25" xfId="0" applyNumberFormat="1" applyFont="1" applyBorder="1" applyAlignment="1" applyProtection="1">
      <alignment/>
      <protection locked="0"/>
    </xf>
    <xf numFmtId="4" fontId="10" fillId="34" borderId="26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4" fontId="11" fillId="0" borderId="13" xfId="0" applyNumberFormat="1" applyFont="1" applyBorder="1" applyAlignment="1" applyProtection="1">
      <alignment/>
      <protection locked="0"/>
    </xf>
    <xf numFmtId="2" fontId="12" fillId="33" borderId="11" xfId="0" applyNumberFormat="1" applyFont="1" applyFill="1" applyBorder="1" applyAlignment="1" applyProtection="1">
      <alignment horizontal="centerContinuous"/>
      <protection locked="0"/>
    </xf>
    <xf numFmtId="2" fontId="7" fillId="0" borderId="27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" fontId="10" fillId="0" borderId="28" xfId="0" applyNumberFormat="1" applyFont="1" applyBorder="1" applyAlignment="1" applyProtection="1">
      <alignment/>
      <protection locked="0"/>
    </xf>
    <xf numFmtId="4" fontId="7" fillId="0" borderId="29" xfId="0" applyNumberFormat="1" applyFont="1" applyBorder="1" applyAlignment="1">
      <alignment/>
    </xf>
    <xf numFmtId="4" fontId="10" fillId="34" borderId="30" xfId="0" applyNumberFormat="1" applyFont="1" applyFill="1" applyBorder="1" applyAlignment="1" applyProtection="1">
      <alignment/>
      <protection locked="0"/>
    </xf>
    <xf numFmtId="4" fontId="7" fillId="34" borderId="31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58" fillId="0" borderId="32" xfId="0" applyNumberFormat="1" applyFont="1" applyBorder="1" applyAlignment="1" applyProtection="1">
      <alignment/>
      <protection locked="0"/>
    </xf>
    <xf numFmtId="170" fontId="53" fillId="0" borderId="0" xfId="42" applyNumberFormat="1" applyFont="1" applyAlignment="1">
      <alignment/>
    </xf>
    <xf numFmtId="170" fontId="0" fillId="35" borderId="0" xfId="42" applyNumberFormat="1" applyFont="1" applyFill="1" applyAlignment="1">
      <alignment/>
    </xf>
    <xf numFmtId="171" fontId="0" fillId="0" borderId="0" xfId="59" applyNumberFormat="1" applyFont="1" applyAlignment="1">
      <alignment/>
    </xf>
    <xf numFmtId="4" fontId="0" fillId="0" borderId="20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178" fontId="0" fillId="0" borderId="0" xfId="44" applyNumberFormat="1" applyFont="1" applyAlignment="1">
      <alignment/>
    </xf>
    <xf numFmtId="178" fontId="0" fillId="0" borderId="41" xfId="44" applyNumberFormat="1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0" fillId="0" borderId="41" xfId="0" applyNumberFormat="1" applyBorder="1" applyAlignment="1">
      <alignment/>
    </xf>
    <xf numFmtId="41" fontId="0" fillId="0" borderId="0" xfId="0" applyNumberFormat="1" applyAlignment="1">
      <alignment/>
    </xf>
    <xf numFmtId="14" fontId="0" fillId="0" borderId="38" xfId="0" applyNumberFormat="1" applyBorder="1" applyAlignment="1">
      <alignment horizontal="centerContinuous"/>
    </xf>
    <xf numFmtId="178" fontId="53" fillId="0" borderId="41" xfId="44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8"/>
  <sheetViews>
    <sheetView tabSelected="1" zoomScale="110" zoomScaleNormal="110" zoomScalePageLayoutView="0" workbookViewId="0" topLeftCell="A1">
      <pane xSplit="1" ySplit="7" topLeftCell="C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9.77734375" defaultRowHeight="15"/>
  <cols>
    <col min="1" max="1" width="26.6640625" style="0" customWidth="1"/>
    <col min="2" max="3" width="16.3359375" style="1" customWidth="1"/>
    <col min="4" max="4" width="2.77734375" style="30" customWidth="1"/>
    <col min="5" max="5" width="16.3359375" style="45" customWidth="1"/>
    <col min="6" max="6" width="2.88671875" style="30" customWidth="1"/>
    <col min="7" max="7" width="15.3359375" style="45" customWidth="1"/>
    <col min="8" max="9" width="16.77734375" style="45" customWidth="1"/>
    <col min="10" max="10" width="2.21484375" style="0" customWidth="1"/>
    <col min="11" max="11" width="2.4453125" style="0" customWidth="1"/>
    <col min="12" max="12" width="18.6640625" style="23" customWidth="1"/>
    <col min="13" max="13" width="11.6640625" style="23" customWidth="1"/>
  </cols>
  <sheetData>
    <row r="1" spans="1:12" ht="20.25">
      <c r="A1" s="29"/>
      <c r="B1" s="2" t="s">
        <v>35</v>
      </c>
      <c r="L1" s="23" t="s">
        <v>109</v>
      </c>
    </row>
    <row r="2" spans="1:13" ht="20.25">
      <c r="A2" s="3"/>
      <c r="B2" s="4"/>
      <c r="C2" s="4"/>
      <c r="D2" s="31"/>
      <c r="E2" s="46"/>
      <c r="F2" s="31"/>
      <c r="G2" s="46"/>
      <c r="H2" s="56"/>
      <c r="I2" s="56"/>
      <c r="K2">
        <v>1</v>
      </c>
      <c r="L2" s="67" t="s">
        <v>65</v>
      </c>
      <c r="M2" s="67">
        <v>316600</v>
      </c>
    </row>
    <row r="3" spans="1:13" ht="20.25">
      <c r="A3" s="5" t="s">
        <v>17</v>
      </c>
      <c r="B3" s="6"/>
      <c r="C3" s="6"/>
      <c r="D3" s="32"/>
      <c r="E3" s="47"/>
      <c r="F3" s="32"/>
      <c r="G3" s="47"/>
      <c r="H3" s="47"/>
      <c r="I3" s="47"/>
      <c r="K3">
        <v>2</v>
      </c>
      <c r="L3" s="67" t="s">
        <v>66</v>
      </c>
      <c r="M3" s="67">
        <v>4800</v>
      </c>
    </row>
    <row r="4" ht="20.25">
      <c r="L4" s="23" t="s">
        <v>69</v>
      </c>
    </row>
    <row r="5" spans="1:13" ht="20.25" customHeight="1">
      <c r="A5" s="88" t="s">
        <v>82</v>
      </c>
      <c r="B5" s="88"/>
      <c r="C5" s="88"/>
      <c r="D5" s="88"/>
      <c r="E5" s="88"/>
      <c r="F5" s="88"/>
      <c r="G5" s="88"/>
      <c r="H5" s="88"/>
      <c r="I5" s="88"/>
      <c r="L5" s="23" t="s">
        <v>67</v>
      </c>
      <c r="M5" s="23">
        <f>SUM(I25:I26)</f>
        <v>187600</v>
      </c>
    </row>
    <row r="6" spans="1:13" ht="20.25">
      <c r="A6" s="7" t="s">
        <v>0</v>
      </c>
      <c r="B6" s="8"/>
      <c r="C6" s="8"/>
      <c r="D6" s="33"/>
      <c r="E6" s="48"/>
      <c r="F6" s="33"/>
      <c r="G6" s="48"/>
      <c r="H6" s="48"/>
      <c r="I6" s="48"/>
      <c r="L6" s="23" t="s">
        <v>68</v>
      </c>
      <c r="M6" s="24">
        <f>SUM(H27:H34)</f>
        <v>182800</v>
      </c>
    </row>
    <row r="7" spans="1:13" ht="20.25">
      <c r="A7" s="43" t="s">
        <v>83</v>
      </c>
      <c r="B7" s="44"/>
      <c r="C7" s="44"/>
      <c r="D7" s="44"/>
      <c r="E7" s="49"/>
      <c r="F7" s="44"/>
      <c r="G7" s="49"/>
      <c r="H7" s="49"/>
      <c r="I7" s="49"/>
      <c r="L7" s="66" t="s">
        <v>66</v>
      </c>
      <c r="M7" s="66">
        <f>M5-M6</f>
        <v>4800</v>
      </c>
    </row>
    <row r="8" spans="2:9" ht="20.25">
      <c r="B8" s="7" t="s">
        <v>32</v>
      </c>
      <c r="C8" s="7"/>
      <c r="D8" s="34"/>
      <c r="E8" s="50" t="s">
        <v>1</v>
      </c>
      <c r="F8" s="40"/>
      <c r="G8" s="50"/>
      <c r="H8" s="50" t="s">
        <v>16</v>
      </c>
      <c r="I8" s="50"/>
    </row>
    <row r="9" spans="1:13" ht="20.25">
      <c r="A9" s="9" t="s">
        <v>2</v>
      </c>
      <c r="B9" s="10" t="s">
        <v>3</v>
      </c>
      <c r="C9" s="10" t="s">
        <v>4</v>
      </c>
      <c r="D9" s="35"/>
      <c r="E9" s="51" t="s">
        <v>3</v>
      </c>
      <c r="F9" s="41"/>
      <c r="G9" s="57" t="s">
        <v>4</v>
      </c>
      <c r="H9" s="58" t="s">
        <v>3</v>
      </c>
      <c r="I9" s="57" t="s">
        <v>4</v>
      </c>
      <c r="K9">
        <v>3</v>
      </c>
      <c r="L9" s="67" t="s">
        <v>70</v>
      </c>
      <c r="M9" s="67">
        <v>94700</v>
      </c>
    </row>
    <row r="10" spans="1:12" ht="20.25">
      <c r="A10" s="13" t="s">
        <v>5</v>
      </c>
      <c r="B10" s="19">
        <v>50000</v>
      </c>
      <c r="C10" s="14"/>
      <c r="D10" s="36"/>
      <c r="E10" s="52"/>
      <c r="F10" s="36"/>
      <c r="G10" s="59"/>
      <c r="H10" s="60">
        <v>50000</v>
      </c>
      <c r="I10" s="59"/>
      <c r="L10" s="23" t="s">
        <v>71</v>
      </c>
    </row>
    <row r="11" spans="1:13" ht="20.25">
      <c r="A11" s="15" t="s">
        <v>9</v>
      </c>
      <c r="B11" s="20">
        <v>0</v>
      </c>
      <c r="C11" s="16"/>
      <c r="D11" s="37" t="s">
        <v>58</v>
      </c>
      <c r="E11" s="53">
        <v>3000</v>
      </c>
      <c r="F11" s="37"/>
      <c r="G11" s="61"/>
      <c r="H11" s="62">
        <v>3000</v>
      </c>
      <c r="I11" s="61"/>
      <c r="L11" s="23" t="s">
        <v>72</v>
      </c>
      <c r="M11" s="23">
        <f>C23</f>
        <v>56500</v>
      </c>
    </row>
    <row r="12" spans="1:13" ht="20.25">
      <c r="A12" s="13" t="s">
        <v>19</v>
      </c>
      <c r="B12" s="19">
        <v>60000</v>
      </c>
      <c r="C12" s="14"/>
      <c r="D12" s="36"/>
      <c r="E12" s="52"/>
      <c r="F12" s="36" t="s">
        <v>57</v>
      </c>
      <c r="G12" s="59">
        <f>60000-10500</f>
        <v>49500</v>
      </c>
      <c r="H12" s="60">
        <f>B12-G12</f>
        <v>10500</v>
      </c>
      <c r="I12" s="59"/>
      <c r="L12" s="23" t="s">
        <v>73</v>
      </c>
      <c r="M12" s="23">
        <f>M7</f>
        <v>4800</v>
      </c>
    </row>
    <row r="13" spans="1:13" ht="20.25">
      <c r="A13" s="15" t="s">
        <v>20</v>
      </c>
      <c r="B13" s="20">
        <v>18000</v>
      </c>
      <c r="C13" s="16"/>
      <c r="D13" s="37"/>
      <c r="E13" s="53"/>
      <c r="F13" s="37" t="s">
        <v>84</v>
      </c>
      <c r="G13" s="61">
        <v>9000</v>
      </c>
      <c r="H13" s="62">
        <f>B13-G13</f>
        <v>9000</v>
      </c>
      <c r="I13" s="61"/>
      <c r="L13" s="23" t="s">
        <v>74</v>
      </c>
      <c r="M13" s="23">
        <v>20000</v>
      </c>
    </row>
    <row r="14" spans="1:13" ht="20.25">
      <c r="A14" s="13" t="s">
        <v>10</v>
      </c>
      <c r="B14" s="19">
        <v>2600</v>
      </c>
      <c r="C14" s="14"/>
      <c r="D14" s="36"/>
      <c r="E14" s="52"/>
      <c r="F14" s="36" t="s">
        <v>59</v>
      </c>
      <c r="G14" s="59">
        <v>1300</v>
      </c>
      <c r="H14" s="60">
        <v>1300</v>
      </c>
      <c r="I14" s="59"/>
      <c r="L14" s="23" t="s">
        <v>70</v>
      </c>
      <c r="M14" s="23">
        <f>M11+M12-M13</f>
        <v>41300</v>
      </c>
    </row>
    <row r="15" spans="1:9" ht="20.25">
      <c r="A15" s="15" t="s">
        <v>33</v>
      </c>
      <c r="B15" s="20">
        <v>10000</v>
      </c>
      <c r="C15" s="16"/>
      <c r="D15" s="37"/>
      <c r="E15" s="53"/>
      <c r="F15" s="37"/>
      <c r="G15" s="61"/>
      <c r="H15" s="62">
        <v>10000</v>
      </c>
      <c r="I15" s="61"/>
    </row>
    <row r="16" spans="1:13" ht="20.25">
      <c r="A16" s="13" t="s">
        <v>21</v>
      </c>
      <c r="B16" s="19"/>
      <c r="C16" s="14">
        <v>1500</v>
      </c>
      <c r="D16" s="36"/>
      <c r="E16" s="52"/>
      <c r="F16" s="36" t="s">
        <v>60</v>
      </c>
      <c r="G16" s="59">
        <v>1600</v>
      </c>
      <c r="H16" s="60"/>
      <c r="I16" s="59">
        <v>3100</v>
      </c>
      <c r="K16">
        <v>4</v>
      </c>
      <c r="L16" s="23" t="s">
        <v>75</v>
      </c>
      <c r="M16" s="23">
        <v>0.234</v>
      </c>
    </row>
    <row r="17" spans="1:12" ht="20.25">
      <c r="A17" s="15" t="s">
        <v>6</v>
      </c>
      <c r="B17" s="20">
        <v>30000</v>
      </c>
      <c r="C17" s="16"/>
      <c r="D17" s="37"/>
      <c r="E17" s="53"/>
      <c r="F17" s="37"/>
      <c r="G17" s="61"/>
      <c r="H17" s="62">
        <v>30000</v>
      </c>
      <c r="I17" s="61"/>
      <c r="L17" s="23" t="s">
        <v>69</v>
      </c>
    </row>
    <row r="18" spans="1:13" ht="20.25">
      <c r="A18" s="13" t="s">
        <v>11</v>
      </c>
      <c r="B18" s="19"/>
      <c r="C18" s="14">
        <v>16000</v>
      </c>
      <c r="D18" s="36"/>
      <c r="E18" s="52"/>
      <c r="F18" s="36" t="s">
        <v>61</v>
      </c>
      <c r="G18" s="59">
        <v>5200</v>
      </c>
      <c r="H18" s="60"/>
      <c r="I18" s="59">
        <f>C18+G18</f>
        <v>21200</v>
      </c>
      <c r="L18" s="23" t="s">
        <v>66</v>
      </c>
      <c r="M18" s="24">
        <f>M3</f>
        <v>4800</v>
      </c>
    </row>
    <row r="19" spans="1:14" ht="20.25">
      <c r="A19" s="15" t="s">
        <v>12</v>
      </c>
      <c r="B19" s="20"/>
      <c r="C19" s="16">
        <v>12200</v>
      </c>
      <c r="D19" s="37"/>
      <c r="E19" s="53"/>
      <c r="F19" s="37" t="s">
        <v>60</v>
      </c>
      <c r="G19" s="61">
        <v>2000</v>
      </c>
      <c r="H19" s="62"/>
      <c r="I19" s="61">
        <v>14200</v>
      </c>
      <c r="L19" s="23" t="s">
        <v>76</v>
      </c>
      <c r="M19" s="23">
        <f>SUM(I25:I26)</f>
        <v>187600</v>
      </c>
      <c r="N19" s="68">
        <f>M18/M19</f>
        <v>0.0255863539445629</v>
      </c>
    </row>
    <row r="20" spans="1:9" ht="20.25">
      <c r="A20" s="13" t="s">
        <v>23</v>
      </c>
      <c r="B20" s="19"/>
      <c r="C20" s="14">
        <v>0</v>
      </c>
      <c r="D20" s="36"/>
      <c r="E20" s="52"/>
      <c r="F20" s="36" t="s">
        <v>64</v>
      </c>
      <c r="G20" s="59">
        <v>12000</v>
      </c>
      <c r="H20" s="60"/>
      <c r="I20" s="59">
        <v>12000</v>
      </c>
    </row>
    <row r="21" spans="1:13" ht="20.25">
      <c r="A21" s="15" t="s">
        <v>22</v>
      </c>
      <c r="B21" s="20"/>
      <c r="C21" s="16">
        <v>27600</v>
      </c>
      <c r="D21" s="37" t="s">
        <v>63</v>
      </c>
      <c r="E21" s="53">
        <v>17600</v>
      </c>
      <c r="F21" s="37"/>
      <c r="G21" s="61"/>
      <c r="H21" s="62"/>
      <c r="I21" s="61">
        <f>C21-E21</f>
        <v>10000</v>
      </c>
      <c r="K21">
        <v>5</v>
      </c>
      <c r="L21" s="23" t="s">
        <v>77</v>
      </c>
      <c r="M21" s="23" t="s">
        <v>80</v>
      </c>
    </row>
    <row r="22" spans="1:12" ht="20.25">
      <c r="A22" s="13" t="s">
        <v>24</v>
      </c>
      <c r="B22" s="19"/>
      <c r="C22" s="14">
        <v>12000</v>
      </c>
      <c r="D22" s="36"/>
      <c r="E22" s="52"/>
      <c r="F22" s="36"/>
      <c r="G22" s="59"/>
      <c r="H22" s="60"/>
      <c r="I22" s="59">
        <v>12000</v>
      </c>
      <c r="L22" s="23" t="s">
        <v>69</v>
      </c>
    </row>
    <row r="23" spans="1:13" ht="20.25">
      <c r="A23" s="15" t="s">
        <v>25</v>
      </c>
      <c r="B23" s="20"/>
      <c r="C23" s="16">
        <v>56500</v>
      </c>
      <c r="D23" s="37"/>
      <c r="E23" s="53"/>
      <c r="F23" s="37"/>
      <c r="G23" s="61"/>
      <c r="H23" s="62"/>
      <c r="I23" s="61">
        <v>56500</v>
      </c>
      <c r="L23" s="23" t="s">
        <v>78</v>
      </c>
      <c r="M23" s="24">
        <f>SUM(H10:H14)</f>
        <v>73800</v>
      </c>
    </row>
    <row r="24" spans="1:15" ht="20.25">
      <c r="A24" s="13" t="s">
        <v>26</v>
      </c>
      <c r="B24" s="19">
        <v>20000</v>
      </c>
      <c r="C24" s="14"/>
      <c r="D24" s="36"/>
      <c r="E24" s="52"/>
      <c r="F24" s="36"/>
      <c r="G24" s="59"/>
      <c r="H24" s="60">
        <v>20000</v>
      </c>
      <c r="I24" s="59"/>
      <c r="L24" s="23" t="s">
        <v>81</v>
      </c>
      <c r="M24" s="23">
        <f>SUM(I19:I21)</f>
        <v>36200</v>
      </c>
      <c r="N24" s="1">
        <f>M23/M24</f>
        <v>2.0386740331491713</v>
      </c>
      <c r="O24" t="s">
        <v>79</v>
      </c>
    </row>
    <row r="25" spans="1:9" ht="20.25">
      <c r="A25" s="15" t="s">
        <v>27</v>
      </c>
      <c r="B25" s="20"/>
      <c r="C25" s="16">
        <v>105000</v>
      </c>
      <c r="D25" s="37"/>
      <c r="E25" s="53"/>
      <c r="F25" s="37" t="s">
        <v>63</v>
      </c>
      <c r="G25" s="61"/>
      <c r="H25" s="62"/>
      <c r="I25" s="61">
        <f>C25+G25</f>
        <v>105000</v>
      </c>
    </row>
    <row r="26" spans="1:9" ht="20.25">
      <c r="A26" s="13" t="s">
        <v>28</v>
      </c>
      <c r="B26" s="19"/>
      <c r="C26" s="14">
        <v>62000</v>
      </c>
      <c r="D26" s="36"/>
      <c r="E26" s="52"/>
      <c r="F26" s="36" t="s">
        <v>58</v>
      </c>
      <c r="G26" s="59" t="s">
        <v>110</v>
      </c>
      <c r="H26" s="60"/>
      <c r="I26" s="59">
        <f>62000+3000+17600</f>
        <v>82600</v>
      </c>
    </row>
    <row r="27" spans="1:9" ht="20.25">
      <c r="A27" s="15" t="s">
        <v>29</v>
      </c>
      <c r="B27" s="20">
        <v>0</v>
      </c>
      <c r="C27" s="16"/>
      <c r="D27" s="37" t="s">
        <v>60</v>
      </c>
      <c r="E27" s="53">
        <v>1600</v>
      </c>
      <c r="F27" s="37"/>
      <c r="G27" s="61"/>
      <c r="H27" s="62">
        <v>1600</v>
      </c>
      <c r="I27" s="61"/>
    </row>
    <row r="28" spans="1:9" ht="20.25">
      <c r="A28" s="13" t="s">
        <v>8</v>
      </c>
      <c r="B28" s="19">
        <v>0</v>
      </c>
      <c r="C28" s="14"/>
      <c r="D28" s="36" t="s">
        <v>61</v>
      </c>
      <c r="E28" s="52">
        <v>5200</v>
      </c>
      <c r="F28" s="36"/>
      <c r="G28" s="59"/>
      <c r="H28" s="60">
        <v>5200</v>
      </c>
      <c r="I28" s="59"/>
    </row>
    <row r="29" spans="1:9" ht="20.25">
      <c r="A29" s="15" t="s">
        <v>13</v>
      </c>
      <c r="B29" s="20">
        <v>43200</v>
      </c>
      <c r="C29" s="16"/>
      <c r="D29" s="37" t="s">
        <v>64</v>
      </c>
      <c r="E29" s="53">
        <v>12000</v>
      </c>
      <c r="F29" s="37"/>
      <c r="G29" s="61"/>
      <c r="H29" s="62">
        <f>B29+E29</f>
        <v>55200</v>
      </c>
      <c r="I29" s="61"/>
    </row>
    <row r="30" spans="1:9" ht="20.25">
      <c r="A30" s="13" t="s">
        <v>30</v>
      </c>
      <c r="B30" s="19">
        <v>0</v>
      </c>
      <c r="C30" s="14"/>
      <c r="D30" s="36" t="s">
        <v>84</v>
      </c>
      <c r="E30" s="52">
        <v>9000</v>
      </c>
      <c r="F30" s="36"/>
      <c r="G30" s="59"/>
      <c r="H30" s="60">
        <v>9000</v>
      </c>
      <c r="I30" s="59"/>
    </row>
    <row r="31" spans="1:9" ht="20.25">
      <c r="A31" s="15" t="s">
        <v>7</v>
      </c>
      <c r="B31" s="20">
        <v>28600</v>
      </c>
      <c r="C31" s="16"/>
      <c r="D31" s="37" t="s">
        <v>59</v>
      </c>
      <c r="E31" s="53">
        <v>1300</v>
      </c>
      <c r="F31" s="37"/>
      <c r="G31" s="61"/>
      <c r="H31" s="62">
        <f>B31+E31</f>
        <v>29900</v>
      </c>
      <c r="I31" s="61"/>
    </row>
    <row r="32" spans="1:9" ht="20.25">
      <c r="A32" s="13" t="s">
        <v>31</v>
      </c>
      <c r="B32" s="19">
        <v>0</v>
      </c>
      <c r="C32" s="14"/>
      <c r="D32" s="36" t="s">
        <v>57</v>
      </c>
      <c r="E32" s="52">
        <v>49500</v>
      </c>
      <c r="F32" s="36"/>
      <c r="G32" s="59"/>
      <c r="H32" s="60">
        <v>49500</v>
      </c>
      <c r="I32" s="59"/>
    </row>
    <row r="33" spans="1:9" ht="20.25">
      <c r="A33" s="15" t="s">
        <v>18</v>
      </c>
      <c r="B33" s="20">
        <v>18000</v>
      </c>
      <c r="C33" s="16"/>
      <c r="D33" s="37"/>
      <c r="E33" s="53"/>
      <c r="F33" s="37"/>
      <c r="G33" s="61"/>
      <c r="H33" s="62">
        <v>18000</v>
      </c>
      <c r="I33" s="61"/>
    </row>
    <row r="34" spans="1:9" ht="20.25">
      <c r="A34" s="13" t="s">
        <v>14</v>
      </c>
      <c r="B34" s="19">
        <v>12400</v>
      </c>
      <c r="C34" s="14"/>
      <c r="D34" s="36" t="s">
        <v>62</v>
      </c>
      <c r="E34" s="52">
        <v>2000</v>
      </c>
      <c r="F34" s="36"/>
      <c r="G34" s="59"/>
      <c r="H34" s="60">
        <v>14400</v>
      </c>
      <c r="I34" s="59"/>
    </row>
    <row r="35" spans="1:9" ht="20.25">
      <c r="A35" s="13"/>
      <c r="B35" s="19"/>
      <c r="C35" s="14"/>
      <c r="D35" s="38"/>
      <c r="E35" s="52"/>
      <c r="F35" s="38"/>
      <c r="G35" s="59"/>
      <c r="H35" s="60"/>
      <c r="I35" s="59"/>
    </row>
    <row r="36" spans="1:9" ht="21" thickBot="1">
      <c r="A36" s="17" t="s">
        <v>15</v>
      </c>
      <c r="B36" s="21">
        <f>SUM(B10:B35)</f>
        <v>292800</v>
      </c>
      <c r="C36" s="18">
        <f>SUM(C10:C35)</f>
        <v>292800</v>
      </c>
      <c r="D36" s="18"/>
      <c r="E36" s="18">
        <f>SUM(E10:E35)</f>
        <v>101200</v>
      </c>
      <c r="F36" s="18"/>
      <c r="G36" s="18">
        <v>101200</v>
      </c>
      <c r="H36" s="65">
        <f>SUM(H10:H35)</f>
        <v>316600</v>
      </c>
      <c r="I36" s="65">
        <f>SUM(I10:I35)</f>
        <v>316600</v>
      </c>
    </row>
    <row r="37" spans="2:9" ht="21" thickTop="1">
      <c r="B37" s="11"/>
      <c r="C37" s="11"/>
      <c r="D37" s="39"/>
      <c r="E37" s="54"/>
      <c r="F37" s="39"/>
      <c r="G37" s="54"/>
      <c r="H37" s="63"/>
      <c r="I37" s="63"/>
    </row>
    <row r="38" spans="1:9" ht="20.25">
      <c r="A38" s="87" t="s">
        <v>104</v>
      </c>
      <c r="B38" s="11"/>
      <c r="C38" s="11"/>
      <c r="D38" s="39"/>
      <c r="E38" s="54"/>
      <c r="F38" s="39"/>
      <c r="G38" s="54"/>
      <c r="H38" s="63"/>
      <c r="I38" s="63"/>
    </row>
    <row r="39" spans="2:9" ht="20.25">
      <c r="B39" s="11"/>
      <c r="C39" s="11"/>
      <c r="D39" s="39"/>
      <c r="E39" s="54"/>
      <c r="F39" s="39"/>
      <c r="G39" s="54"/>
      <c r="H39" s="63"/>
      <c r="I39" s="63"/>
    </row>
    <row r="40" spans="1:9" ht="20.25">
      <c r="A40" t="s">
        <v>58</v>
      </c>
      <c r="B40" s="11" t="s">
        <v>105</v>
      </c>
      <c r="C40" s="11"/>
      <c r="D40" s="39"/>
      <c r="E40" s="54"/>
      <c r="F40" s="39"/>
      <c r="G40" s="54"/>
      <c r="H40" s="63"/>
      <c r="I40" s="63"/>
    </row>
    <row r="41" spans="1:9" ht="20.25">
      <c r="A41" t="s">
        <v>57</v>
      </c>
      <c r="B41" s="12" t="s">
        <v>106</v>
      </c>
      <c r="C41" s="11"/>
      <c r="D41" s="39"/>
      <c r="E41" s="54"/>
      <c r="F41" s="39"/>
      <c r="G41" s="54"/>
      <c r="H41" s="63"/>
      <c r="I41" s="63"/>
    </row>
    <row r="42" spans="1:9" ht="20.25">
      <c r="A42" t="s">
        <v>59</v>
      </c>
      <c r="B42" s="11" t="s">
        <v>106</v>
      </c>
      <c r="C42" s="11"/>
      <c r="D42" s="39"/>
      <c r="E42" s="54"/>
      <c r="F42" s="39"/>
      <c r="G42" s="54"/>
      <c r="H42" s="63"/>
      <c r="I42" s="63"/>
    </row>
    <row r="43" spans="1:9" ht="20.25">
      <c r="A43" t="s">
        <v>60</v>
      </c>
      <c r="B43" s="11" t="s">
        <v>106</v>
      </c>
      <c r="C43" s="11"/>
      <c r="D43" s="39"/>
      <c r="E43" s="55"/>
      <c r="F43" s="42"/>
      <c r="G43" s="55"/>
      <c r="H43" s="64"/>
      <c r="I43" s="64"/>
    </row>
    <row r="44" spans="1:2" ht="20.25">
      <c r="A44" t="s">
        <v>61</v>
      </c>
      <c r="B44" s="1" t="s">
        <v>106</v>
      </c>
    </row>
    <row r="45" spans="1:2" ht="20.25">
      <c r="A45" t="s">
        <v>63</v>
      </c>
      <c r="B45" s="1" t="s">
        <v>107</v>
      </c>
    </row>
    <row r="46" spans="1:2" ht="20.25">
      <c r="A46" t="s">
        <v>62</v>
      </c>
      <c r="B46" s="1" t="s">
        <v>108</v>
      </c>
    </row>
    <row r="47" spans="1:2" ht="20.25">
      <c r="A47" t="s">
        <v>64</v>
      </c>
      <c r="B47" s="1" t="s">
        <v>108</v>
      </c>
    </row>
    <row r="48" spans="1:2" ht="20.25">
      <c r="A48" t="s">
        <v>84</v>
      </c>
      <c r="B48" s="1" t="s">
        <v>106</v>
      </c>
    </row>
  </sheetData>
  <sheetProtection/>
  <mergeCells count="1">
    <mergeCell ref="A5:I5"/>
  </mergeCells>
  <printOptions headings="1"/>
  <pageMargins left="0" right="0" top="0.08" bottom="0.25" header="0.45" footer="0.5"/>
  <pageSetup fitToHeight="2" fitToWidth="2" horizontalDpi="600" verticalDpi="600" orientation="landscape" scale="77" r:id="rId1"/>
  <rowBreaks count="1" manualBreakCount="1">
    <brk id="37" max="14" man="1"/>
  </rowBreaks>
  <colBreaks count="1" manualBreakCount="1">
    <brk id="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3">
      <selection activeCell="M39" sqref="M39"/>
    </sheetView>
  </sheetViews>
  <sheetFormatPr defaultColWidth="8.88671875" defaultRowHeight="15"/>
  <cols>
    <col min="1" max="1" width="5.21484375" style="0" customWidth="1"/>
    <col min="4" max="4" width="10.99609375" style="0" bestFit="1" customWidth="1"/>
    <col min="5" max="6" width="11.99609375" style="0" bestFit="1" customWidth="1"/>
  </cols>
  <sheetData>
    <row r="1" ht="15.75" thickBot="1"/>
    <row r="2" spans="1:6" ht="15">
      <c r="A2" s="70" t="s">
        <v>82</v>
      </c>
      <c r="B2" s="71"/>
      <c r="C2" s="71"/>
      <c r="D2" s="71"/>
      <c r="E2" s="71"/>
      <c r="F2" s="72"/>
    </row>
    <row r="3" spans="1:6" ht="15">
      <c r="A3" s="73" t="s">
        <v>85</v>
      </c>
      <c r="B3" s="74"/>
      <c r="C3" s="74"/>
      <c r="D3" s="74"/>
      <c r="E3" s="74"/>
      <c r="F3" s="75"/>
    </row>
    <row r="4" spans="1:6" ht="15.75" thickBot="1">
      <c r="A4" s="76" t="s">
        <v>86</v>
      </c>
      <c r="B4" s="77"/>
      <c r="C4" s="77"/>
      <c r="D4" s="77"/>
      <c r="E4" s="77"/>
      <c r="F4" s="78"/>
    </row>
    <row r="6" ht="15">
      <c r="A6" t="s">
        <v>67</v>
      </c>
    </row>
    <row r="7" spans="2:6" ht="15">
      <c r="B7" t="str">
        <f>Worksheet!A25</f>
        <v>Tuition Fees Earned</v>
      </c>
      <c r="E7" s="79">
        <f>Worksheet!I25</f>
        <v>105000</v>
      </c>
      <c r="F7" s="23"/>
    </row>
    <row r="8" spans="2:6" ht="15">
      <c r="B8" t="str">
        <f>Worksheet!A26</f>
        <v>Training Fees Earned</v>
      </c>
      <c r="E8" s="24">
        <f>Worksheet!I26</f>
        <v>82600</v>
      </c>
      <c r="F8" s="23"/>
    </row>
    <row r="9" spans="2:6" ht="15">
      <c r="B9" t="s">
        <v>87</v>
      </c>
      <c r="E9" s="23"/>
      <c r="F9" s="79">
        <f>SUM(E7:E8)</f>
        <v>187600</v>
      </c>
    </row>
    <row r="10" spans="5:6" ht="15">
      <c r="E10" s="23"/>
      <c r="F10" s="23"/>
    </row>
    <row r="11" spans="1:6" ht="15">
      <c r="A11" t="s">
        <v>68</v>
      </c>
      <c r="E11" s="23"/>
      <c r="F11" s="23"/>
    </row>
    <row r="12" spans="2:6" ht="15">
      <c r="B12" t="str">
        <f>Worksheet!A27</f>
        <v>Depn Exp Library</v>
      </c>
      <c r="E12" s="23">
        <f>Worksheet!H27</f>
        <v>1600</v>
      </c>
      <c r="F12" s="23"/>
    </row>
    <row r="13" spans="2:6" ht="15">
      <c r="B13" t="str">
        <f>Worksheet!A28</f>
        <v>Depn Exp Equip</v>
      </c>
      <c r="E13" s="23">
        <f>Worksheet!H28</f>
        <v>5200</v>
      </c>
      <c r="F13" s="23"/>
    </row>
    <row r="14" spans="2:6" ht="15">
      <c r="B14" t="str">
        <f>Worksheet!A29</f>
        <v>Salaries Expense</v>
      </c>
      <c r="E14" s="23">
        <f>Worksheet!H29</f>
        <v>55200</v>
      </c>
      <c r="F14" s="23"/>
    </row>
    <row r="15" spans="2:6" ht="15">
      <c r="B15" t="str">
        <f>Worksheet!A30</f>
        <v>Insurance Expense</v>
      </c>
      <c r="E15" s="23">
        <f>Worksheet!H30</f>
        <v>9000</v>
      </c>
      <c r="F15" s="23"/>
    </row>
    <row r="16" spans="2:6" ht="15">
      <c r="B16" t="str">
        <f>Worksheet!A31</f>
        <v>Rent Expense</v>
      </c>
      <c r="E16" s="23">
        <f>Worksheet!H31</f>
        <v>29900</v>
      </c>
      <c r="F16" s="23"/>
    </row>
    <row r="17" spans="2:6" ht="15">
      <c r="B17" t="str">
        <f>Worksheet!A32</f>
        <v>Teaching Supplies Exp</v>
      </c>
      <c r="E17" s="23">
        <f>Worksheet!H32</f>
        <v>49500</v>
      </c>
      <c r="F17" s="23"/>
    </row>
    <row r="18" spans="2:6" ht="15">
      <c r="B18" t="str">
        <f>Worksheet!A33</f>
        <v>Advertising Expense</v>
      </c>
      <c r="E18" s="23">
        <f>Worksheet!H33</f>
        <v>18000</v>
      </c>
      <c r="F18" s="23"/>
    </row>
    <row r="19" spans="2:6" ht="15">
      <c r="B19" t="str">
        <f>Worksheet!A34</f>
        <v>Utilities Expense</v>
      </c>
      <c r="E19" s="23">
        <f>Worksheet!H34</f>
        <v>14400</v>
      </c>
      <c r="F19" s="23"/>
    </row>
    <row r="20" spans="2:6" ht="15">
      <c r="B20" t="s">
        <v>88</v>
      </c>
      <c r="E20" s="23"/>
      <c r="F20" s="23">
        <f>SUM(E12:E19)</f>
        <v>182800</v>
      </c>
    </row>
    <row r="21" spans="1:6" ht="15.75" thickBot="1">
      <c r="A21" t="s">
        <v>66</v>
      </c>
      <c r="E21" s="23"/>
      <c r="F21" s="80">
        <f>F9-F20</f>
        <v>4800</v>
      </c>
    </row>
    <row r="22" ht="16.5" thickBot="1" thickTop="1"/>
    <row r="23" spans="1:6" ht="15">
      <c r="A23" s="70" t="s">
        <v>82</v>
      </c>
      <c r="B23" s="71"/>
      <c r="C23" s="71"/>
      <c r="D23" s="71"/>
      <c r="E23" s="71"/>
      <c r="F23" s="72"/>
    </row>
    <row r="24" spans="1:6" ht="15">
      <c r="A24" s="73" t="s">
        <v>85</v>
      </c>
      <c r="B24" s="74"/>
      <c r="C24" s="74"/>
      <c r="D24" s="74"/>
      <c r="E24" s="74"/>
      <c r="F24" s="75"/>
    </row>
    <row r="25" spans="1:6" ht="15.75" thickBot="1">
      <c r="A25" s="76" t="s">
        <v>86</v>
      </c>
      <c r="B25" s="77"/>
      <c r="C25" s="77"/>
      <c r="D25" s="77"/>
      <c r="E25" s="77"/>
      <c r="F25" s="78"/>
    </row>
    <row r="27" spans="1:6" ht="15">
      <c r="A27" s="81" t="s">
        <v>89</v>
      </c>
      <c r="F27" s="79">
        <v>56500</v>
      </c>
    </row>
    <row r="28" spans="1:5" ht="15">
      <c r="A28" s="81" t="s">
        <v>73</v>
      </c>
      <c r="E28" s="82">
        <f>F21</f>
        <v>4800</v>
      </c>
    </row>
    <row r="29" spans="1:5" ht="15">
      <c r="A29" s="81" t="s">
        <v>74</v>
      </c>
      <c r="E29" s="23">
        <v>20000</v>
      </c>
    </row>
    <row r="30" spans="1:6" ht="15">
      <c r="A30" s="81" t="s">
        <v>90</v>
      </c>
      <c r="F30" s="84">
        <f>E28-E29</f>
        <v>-15200</v>
      </c>
    </row>
    <row r="31" spans="1:6" ht="15.75" thickBot="1">
      <c r="A31" s="81" t="s">
        <v>91</v>
      </c>
      <c r="F31" s="83">
        <f>SUM(F27:F30)</f>
        <v>41300</v>
      </c>
    </row>
    <row r="32" ht="16.5" thickBot="1" thickTop="1"/>
    <row r="33" spans="1:6" ht="15">
      <c r="A33" s="70" t="s">
        <v>82</v>
      </c>
      <c r="B33" s="71"/>
      <c r="C33" s="71"/>
      <c r="D33" s="71"/>
      <c r="E33" s="71"/>
      <c r="F33" s="72"/>
    </row>
    <row r="34" spans="1:6" ht="15">
      <c r="A34" s="73" t="s">
        <v>92</v>
      </c>
      <c r="B34" s="74"/>
      <c r="C34" s="74"/>
      <c r="D34" s="74"/>
      <c r="E34" s="74"/>
      <c r="F34" s="75"/>
    </row>
    <row r="35" spans="1:6" ht="15.75" thickBot="1">
      <c r="A35" s="85">
        <v>40908</v>
      </c>
      <c r="B35" s="77"/>
      <c r="C35" s="77"/>
      <c r="D35" s="77"/>
      <c r="E35" s="77"/>
      <c r="F35" s="78"/>
    </row>
    <row r="37" ht="15">
      <c r="D37" t="s">
        <v>93</v>
      </c>
    </row>
    <row r="38" ht="15">
      <c r="A38" t="s">
        <v>78</v>
      </c>
    </row>
    <row r="39" spans="2:5" ht="15">
      <c r="B39" t="str">
        <f>Worksheet!A10</f>
        <v>Cash</v>
      </c>
      <c r="E39" s="79">
        <f>Worksheet!H10</f>
        <v>50000</v>
      </c>
    </row>
    <row r="40" spans="2:5" ht="15">
      <c r="B40" t="str">
        <f>Worksheet!A11</f>
        <v>Accounts Receivable</v>
      </c>
      <c r="E40" s="11">
        <f>Worksheet!H11</f>
        <v>3000</v>
      </c>
    </row>
    <row r="41" spans="2:5" ht="15">
      <c r="B41" t="str">
        <f>Worksheet!A12</f>
        <v>Teaching Supplies  </v>
      </c>
      <c r="E41" s="11">
        <f>Worksheet!H12</f>
        <v>10500</v>
      </c>
    </row>
    <row r="42" spans="2:5" ht="15">
      <c r="B42" t="str">
        <f>Worksheet!A13</f>
        <v>Prepaid Insurance</v>
      </c>
      <c r="E42" s="11">
        <f>Worksheet!H13</f>
        <v>9000</v>
      </c>
    </row>
    <row r="43" spans="2:5" ht="15">
      <c r="B43" t="str">
        <f>Worksheet!A14</f>
        <v>Prepaid Rent</v>
      </c>
      <c r="E43" s="69">
        <f>Worksheet!H14</f>
        <v>1300</v>
      </c>
    </row>
    <row r="44" spans="2:6" ht="15">
      <c r="B44" t="s">
        <v>94</v>
      </c>
      <c r="E44" s="11"/>
      <c r="F44" s="79">
        <f>SUM(E39:E43)</f>
        <v>73800</v>
      </c>
    </row>
    <row r="46" ht="15">
      <c r="A46" t="s">
        <v>95</v>
      </c>
    </row>
    <row r="47" spans="2:4" ht="15">
      <c r="B47" t="s">
        <v>33</v>
      </c>
      <c r="D47" s="79">
        <f>Worksheet!H15</f>
        <v>10000</v>
      </c>
    </row>
    <row r="48" spans="2:5" ht="15">
      <c r="B48" t="s">
        <v>96</v>
      </c>
      <c r="D48" s="69">
        <f>Worksheet!I16</f>
        <v>3100</v>
      </c>
      <c r="E48" s="11">
        <f>D47-D48</f>
        <v>6900</v>
      </c>
    </row>
    <row r="49" spans="2:4" ht="15">
      <c r="B49" t="s">
        <v>6</v>
      </c>
      <c r="D49" s="11">
        <f>Worksheet!H17</f>
        <v>30000</v>
      </c>
    </row>
    <row r="50" spans="2:5" ht="15">
      <c r="B50" t="s">
        <v>96</v>
      </c>
      <c r="D50" s="69">
        <f>Worksheet!I18</f>
        <v>21200</v>
      </c>
      <c r="E50" s="69">
        <f>D49-D50</f>
        <v>8800</v>
      </c>
    </row>
    <row r="51" spans="2:6" ht="15">
      <c r="B51" t="s">
        <v>97</v>
      </c>
      <c r="F51" s="11">
        <f>E48+E50</f>
        <v>15700</v>
      </c>
    </row>
    <row r="52" spans="1:6" ht="15.75" thickBot="1">
      <c r="A52" t="s">
        <v>98</v>
      </c>
      <c r="F52" s="86">
        <f>F44+F51</f>
        <v>89500</v>
      </c>
    </row>
    <row r="53" ht="15.75" thickTop="1"/>
    <row r="54" ht="15">
      <c r="D54" t="s">
        <v>99</v>
      </c>
    </row>
    <row r="55" ht="15">
      <c r="A55" t="s">
        <v>81</v>
      </c>
    </row>
    <row r="56" spans="2:5" ht="15">
      <c r="B56" t="str">
        <f>Worksheet!A19</f>
        <v>Accounts Payable</v>
      </c>
      <c r="E56" s="11">
        <f>Worksheet!I19</f>
        <v>14200</v>
      </c>
    </row>
    <row r="57" spans="2:5" ht="15">
      <c r="B57" t="str">
        <f>Worksheet!A20</f>
        <v>Salaries Payable</v>
      </c>
      <c r="E57" s="11">
        <f>Worksheet!I20</f>
        <v>12000</v>
      </c>
    </row>
    <row r="58" spans="2:5" ht="15">
      <c r="B58" t="str">
        <f>Worksheet!A21</f>
        <v>Unearned Training fees</v>
      </c>
      <c r="E58" s="69">
        <f>Worksheet!I21</f>
        <v>10000</v>
      </c>
    </row>
    <row r="59" spans="2:6" ht="15">
      <c r="B59" t="s">
        <v>100</v>
      </c>
      <c r="F59" s="11">
        <f>SUM(E56:E58)</f>
        <v>36200</v>
      </c>
    </row>
    <row r="61" ht="15">
      <c r="D61" t="s">
        <v>101</v>
      </c>
    </row>
    <row r="62" spans="1:5" ht="15">
      <c r="A62" t="s">
        <v>24</v>
      </c>
      <c r="E62" s="11">
        <f>Worksheet!I22</f>
        <v>12000</v>
      </c>
    </row>
    <row r="63" spans="1:5" ht="15">
      <c r="A63" t="s">
        <v>25</v>
      </c>
      <c r="E63" s="69">
        <f>F31</f>
        <v>41300</v>
      </c>
    </row>
    <row r="64" spans="2:6" ht="15">
      <c r="B64" t="s">
        <v>102</v>
      </c>
      <c r="F64" s="11">
        <f>SUM(E62:E63)</f>
        <v>53300</v>
      </c>
    </row>
    <row r="65" spans="1:6" ht="15.75" thickBot="1">
      <c r="A65" t="s">
        <v>103</v>
      </c>
      <c r="F65" s="86">
        <f>F59+F64</f>
        <v>89500</v>
      </c>
    </row>
    <row r="66" ht="15.75" thickTop="1"/>
  </sheetData>
  <sheetProtection/>
  <printOptions/>
  <pageMargins left="0.7" right="0.7" top="0.75" bottom="0.75" header="0.3" footer="0.3"/>
  <pageSetup fitToHeight="2" horizontalDpi="600" verticalDpi="600" orientation="portrait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="140" zoomScaleNormal="140" zoomScalePageLayoutView="0" workbookViewId="0" topLeftCell="A33">
      <selection activeCell="J41" sqref="A1:J41"/>
    </sheetView>
  </sheetViews>
  <sheetFormatPr defaultColWidth="8.88671875" defaultRowHeight="15"/>
  <cols>
    <col min="1" max="1" width="8.88671875" style="23" customWidth="1"/>
    <col min="2" max="2" width="2.10546875" style="23" customWidth="1"/>
    <col min="3" max="3" width="4.88671875" style="23" customWidth="1"/>
    <col min="4" max="4" width="4.3359375" style="23" customWidth="1"/>
    <col min="5" max="5" width="8.88671875" style="23" customWidth="1"/>
    <col min="6" max="6" width="12.77734375" style="23" customWidth="1"/>
    <col min="7" max="16384" width="8.88671875" style="23" customWidth="1"/>
  </cols>
  <sheetData>
    <row r="2" spans="1:8" ht="15">
      <c r="A2" s="22" t="s">
        <v>34</v>
      </c>
      <c r="C2" s="23" t="s">
        <v>27</v>
      </c>
      <c r="H2" s="23">
        <f>Worksheet!I25</f>
        <v>105000</v>
      </c>
    </row>
    <row r="3" spans="3:8" ht="15">
      <c r="C3" s="23" t="s">
        <v>28</v>
      </c>
      <c r="H3" s="23">
        <f>Worksheet!I26</f>
        <v>82600</v>
      </c>
    </row>
    <row r="4" spans="4:9" ht="15">
      <c r="D4" s="23" t="s">
        <v>36</v>
      </c>
      <c r="I4" s="23">
        <f>SUM(H2:H3)</f>
        <v>187600</v>
      </c>
    </row>
    <row r="5" ht="15">
      <c r="E5" s="23" t="s">
        <v>37</v>
      </c>
    </row>
    <row r="7" spans="3:8" ht="15">
      <c r="C7" s="23" t="s">
        <v>36</v>
      </c>
      <c r="H7" s="23">
        <f>SUM(I8:I15)</f>
        <v>182800</v>
      </c>
    </row>
    <row r="8" spans="4:9" ht="15">
      <c r="D8" s="23" t="s">
        <v>38</v>
      </c>
      <c r="I8" s="23">
        <f>Worksheet!H27</f>
        <v>1600</v>
      </c>
    </row>
    <row r="9" spans="4:9" ht="15">
      <c r="D9" s="23" t="s">
        <v>39</v>
      </c>
      <c r="I9" s="23">
        <f>Worksheet!H28</f>
        <v>5200</v>
      </c>
    </row>
    <row r="10" spans="4:9" ht="15">
      <c r="D10" s="23" t="s">
        <v>13</v>
      </c>
      <c r="I10" s="23">
        <f>Worksheet!H29</f>
        <v>55200</v>
      </c>
    </row>
    <row r="11" spans="4:9" ht="15">
      <c r="D11" s="23" t="s">
        <v>40</v>
      </c>
      <c r="I11" s="23">
        <f>Worksheet!H30</f>
        <v>9000</v>
      </c>
    </row>
    <row r="12" spans="4:9" ht="15">
      <c r="D12" s="23" t="s">
        <v>7</v>
      </c>
      <c r="I12" s="23">
        <f>Worksheet!H31</f>
        <v>29900</v>
      </c>
    </row>
    <row r="13" spans="4:9" ht="15">
      <c r="D13" s="23" t="s">
        <v>41</v>
      </c>
      <c r="I13" s="23">
        <f>Worksheet!H32</f>
        <v>49500</v>
      </c>
    </row>
    <row r="14" spans="4:9" ht="15">
      <c r="D14" s="23" t="s">
        <v>18</v>
      </c>
      <c r="I14" s="23">
        <f>Worksheet!H33</f>
        <v>18000</v>
      </c>
    </row>
    <row r="15" spans="4:9" ht="15">
      <c r="D15" s="23" t="s">
        <v>14</v>
      </c>
      <c r="I15" s="23">
        <f>Worksheet!H34</f>
        <v>14400</v>
      </c>
    </row>
    <row r="16" ht="15">
      <c r="E16" s="23" t="s">
        <v>42</v>
      </c>
    </row>
    <row r="18" spans="3:8" ht="15">
      <c r="C18" s="23" t="s">
        <v>36</v>
      </c>
      <c r="H18" s="23">
        <f>I4-H7</f>
        <v>4800</v>
      </c>
    </row>
    <row r="19" spans="4:9" ht="15">
      <c r="D19" s="23" t="s">
        <v>43</v>
      </c>
      <c r="I19" s="23">
        <f>H18</f>
        <v>4800</v>
      </c>
    </row>
    <row r="20" ht="15">
      <c r="E20" s="23" t="s">
        <v>44</v>
      </c>
    </row>
    <row r="21" ht="15">
      <c r="E21" s="23" t="s">
        <v>45</v>
      </c>
    </row>
    <row r="23" spans="3:8" ht="15">
      <c r="C23" s="23" t="s">
        <v>25</v>
      </c>
      <c r="H23" s="23">
        <v>20000</v>
      </c>
    </row>
    <row r="24" spans="4:9" ht="15">
      <c r="D24" s="23" t="s">
        <v>46</v>
      </c>
      <c r="I24" s="23">
        <v>20000</v>
      </c>
    </row>
    <row r="25" ht="15">
      <c r="E25" s="23" t="s">
        <v>47</v>
      </c>
    </row>
    <row r="26" ht="15">
      <c r="E26" s="23" t="s">
        <v>48</v>
      </c>
    </row>
    <row r="29" ht="15">
      <c r="A29" s="23" t="s">
        <v>49</v>
      </c>
    </row>
    <row r="31" spans="7:8" ht="15">
      <c r="G31" s="24" t="s">
        <v>25</v>
      </c>
      <c r="H31" s="24"/>
    </row>
    <row r="32" spans="7:9" ht="15">
      <c r="G32" s="25"/>
      <c r="H32" s="23">
        <f>Worksheet!C23</f>
        <v>56500</v>
      </c>
      <c r="I32" s="23" t="s">
        <v>50</v>
      </c>
    </row>
    <row r="33" ht="15">
      <c r="G33" s="26"/>
    </row>
    <row r="34" spans="6:9" ht="15">
      <c r="F34" s="23" t="s">
        <v>52</v>
      </c>
      <c r="G34" s="27">
        <v>20000</v>
      </c>
      <c r="H34" s="24">
        <f>I19</f>
        <v>4800</v>
      </c>
      <c r="I34" s="23" t="s">
        <v>51</v>
      </c>
    </row>
    <row r="35" spans="7:9" ht="15.75" thickBot="1">
      <c r="G35" s="26"/>
      <c r="H35" s="28">
        <f>SUM(H32:H34)-G34</f>
        <v>41300</v>
      </c>
      <c r="I35" s="23" t="s">
        <v>53</v>
      </c>
    </row>
    <row r="36" ht="15.75" thickTop="1">
      <c r="G36" s="26"/>
    </row>
    <row r="38" ht="15">
      <c r="F38" s="23" t="s">
        <v>54</v>
      </c>
    </row>
    <row r="39" ht="15">
      <c r="F39" s="23" t="s">
        <v>55</v>
      </c>
    </row>
    <row r="40" ht="15">
      <c r="F40" s="23" t="s">
        <v>56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5 4A 7th Ed Worksheet and Financials</dc:title>
  <dc:subject/>
  <dc:creator>Gaylord N. Smith</dc:creator>
  <cp:keywords/>
  <dc:description/>
  <cp:lastModifiedBy>Johnson, Debra L.</cp:lastModifiedBy>
  <cp:lastPrinted>2018-08-29T16:43:58Z</cp:lastPrinted>
  <dcterms:created xsi:type="dcterms:W3CDTF">1999-06-08T19:21:39Z</dcterms:created>
  <dcterms:modified xsi:type="dcterms:W3CDTF">2018-08-29T16:52:23Z</dcterms:modified>
  <cp:category/>
  <cp:version/>
  <cp:contentType/>
  <cp:contentStatus/>
</cp:coreProperties>
</file>